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5_教宣局\01_教育\Z：地域本部開催\L：ライフデザインセミナー／マネープラン・ねんきんセミナー\2026_ライフデザインセミナー／マネープラン・ねんきんセミナー\⑪ゆうLife・HP\2026年_HP掲載\"/>
    </mc:Choice>
  </mc:AlternateContent>
  <xr:revisionPtr revIDLastSave="0" documentId="13_ncr:1_{A04DC060-1AC7-44D9-BFC7-D4455F1C40EC}" xr6:coauthVersionLast="47" xr6:coauthVersionMax="47" xr10:uidLastSave="{00000000-0000-0000-0000-000000000000}"/>
  <workbookProtection workbookAlgorithmName="SHA-512" workbookHashValue="0EtV+FS1RvPp/5PFQY8q327vOVvRMWwQaIoOvwghUtl4gKcAY57yI41SJ+xrmwwcfasS9YH6EKKpkE1FJqcitA==" workbookSaltValue="HxCMpcVDm7SvCNLrvJHIfw==" workbookSpinCount="100000" lockStructure="1"/>
  <bookViews>
    <workbookView xWindow="-108" yWindow="-108" windowWidth="23256" windowHeight="12456" tabRatio="838" xr2:uid="{00000000-000D-0000-FFFF-FFFF00000000}"/>
  </bookViews>
  <sheets>
    <sheet name="入力" sheetId="13" r:id="rId1"/>
    <sheet name="ライフプラン表" sheetId="15" r:id="rId2"/>
    <sheet name="→操作しない→" sheetId="29" r:id="rId3"/>
    <sheet name="年収" sheetId="18" r:id="rId4"/>
    <sheet name="育休時短勤務" sheetId="25" r:id="rId5"/>
    <sheet name="基本生活費" sheetId="22" r:id="rId6"/>
    <sheet name="交際費" sheetId="23" r:id="rId7"/>
    <sheet name="住居費" sheetId="21" r:id="rId8"/>
    <sheet name="保険料" sheetId="28" r:id="rId9"/>
    <sheet name="車維持費" sheetId="20" r:id="rId10"/>
    <sheet name="教育費" sheetId="17" r:id="rId11"/>
    <sheet name="家電" sheetId="24" r:id="rId12"/>
    <sheet name="娯楽" sheetId="27" r:id="rId13"/>
  </sheets>
  <externalReferences>
    <externalReference r:id="rId14"/>
  </externalReferences>
  <definedNames>
    <definedName name="__123Graph_A" localSheetId="11" hidden="1">#REF!</definedName>
    <definedName name="__123Graph_A" hidden="1">#REF!</definedName>
    <definedName name="__123Graph_AGF1" localSheetId="11" hidden="1">#REF!</definedName>
    <definedName name="__123Graph_AGF1" hidden="1">#REF!</definedName>
    <definedName name="__123Graph_AGF2" localSheetId="11" hidden="1">#REF!</definedName>
    <definedName name="__123Graph_AGF2" hidden="1">#REF!</definedName>
    <definedName name="__123Graph_AGF3" localSheetId="11" hidden="1">#REF!</definedName>
    <definedName name="__123Graph_AGF3" hidden="1">#REF!</definedName>
    <definedName name="__123Graph_B" localSheetId="11" hidden="1">#REF!</definedName>
    <definedName name="__123Graph_B" hidden="1">#REF!</definedName>
    <definedName name="__123Graph_BGF1" localSheetId="11" hidden="1">#REF!</definedName>
    <definedName name="__123Graph_BGF1" hidden="1">#REF!</definedName>
    <definedName name="__123Graph_BGF2" localSheetId="11" hidden="1">#REF!</definedName>
    <definedName name="__123Graph_BGF2" hidden="1">#REF!</definedName>
    <definedName name="__123Graph_BGF3" localSheetId="11" hidden="1">#REF!</definedName>
    <definedName name="__123Graph_BGF3" hidden="1">#REF!</definedName>
    <definedName name="__123Graph_C" localSheetId="11" hidden="1">#REF!</definedName>
    <definedName name="__123Graph_C" hidden="1">#REF!</definedName>
    <definedName name="__123Graph_CGF1" localSheetId="11" hidden="1">#REF!</definedName>
    <definedName name="__123Graph_CGF1" hidden="1">#REF!</definedName>
    <definedName name="__123Graph_CGF2" localSheetId="11" hidden="1">#REF!</definedName>
    <definedName name="__123Graph_CGF2" hidden="1">#REF!</definedName>
    <definedName name="__123Graph_D" localSheetId="11" hidden="1">#REF!</definedName>
    <definedName name="__123Graph_D" hidden="1">#REF!</definedName>
    <definedName name="__123Graph_DGF1" localSheetId="11" hidden="1">#REF!</definedName>
    <definedName name="__123Graph_DGF1" hidden="1">#REF!</definedName>
    <definedName name="__123Graph_DGF2" localSheetId="11" hidden="1">#REF!</definedName>
    <definedName name="__123Graph_DGF2" hidden="1">#REF!</definedName>
    <definedName name="__123Graph_EGF3" localSheetId="11" hidden="1">#REF!</definedName>
    <definedName name="__123Graph_EGF3" hidden="1">#REF!</definedName>
    <definedName name="__123Graph_X" localSheetId="11" hidden="1">#REF!</definedName>
    <definedName name="__123Graph_X" hidden="1">#REF!</definedName>
    <definedName name="__123Graph_XGF1" localSheetId="11" hidden="1">#REF!</definedName>
    <definedName name="__123Graph_XGF1" hidden="1">#REF!</definedName>
    <definedName name="__123Graph_XGF2" localSheetId="11" hidden="1">#REF!</definedName>
    <definedName name="__123Graph_XGF2" hidden="1">#REF!</definedName>
    <definedName name="__123Graph_XGF3" localSheetId="11" hidden="1">#REF!</definedName>
    <definedName name="__123Graph_XGF3" hidden="1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Order1" hidden="1">0</definedName>
    <definedName name="_Order2" hidden="1">255</definedName>
    <definedName name="_Sort" localSheetId="11" hidden="1">#REF!</definedName>
    <definedName name="_Sort" hidden="1">#REF!</definedName>
    <definedName name="＿けｙ3" localSheetId="11" hidden="1">#REF!</definedName>
    <definedName name="＿けｙ3" hidden="1">#REF!</definedName>
    <definedName name="aaa">[0]!aaa</definedName>
    <definedName name="pendata">[1]getdata!$D$4:$D$12,[1]getdata!$I$5:$J$6,[1]getdata!$F$12,[1]getdata!$D$16:$D$22,[1]getdata!$F$16:$G$22,[1]getdata!$H$16:$H$21,[1]getdata!$J$16:$J$21,[1]getdata!$G$23:$G$26,[1]getdata!$J$23:$J$24,[1]getdata!$D$29:$D$35,[1]getdata!$F$29:$F$35,[1]getdata!$G$29:$G$39,[1]getdata!$H$29:$H$35,[1]getdata!$H$35,[1]getdata!$J$29:$J$34,[1]getdata!$J$36:$J$37,[1]getdata!$J$37,[1]getdata!$G$49:$G$50,[1]getdata!$J$49,[1]getdata!$G$77:$G$78,[1]getdata!$G$82:$G$83,[1]getdata!$G$87:$G$88,[1]getdata!$H$35</definedName>
    <definedName name="_xlnm.Print_Area" localSheetId="1">ライフプラン表!$B$1:$BB$80</definedName>
    <definedName name="_xlnm.Print_Area" localSheetId="0">入力!$B$2:$G$18</definedName>
    <definedName name="test">[0]!test</definedName>
    <definedName name="test1">[0]!test1</definedName>
    <definedName name="あって" hidden="1">#REF!</definedName>
    <definedName name="見本">[0]!見本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5" l="1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AI33" i="15"/>
  <c r="AJ33" i="15"/>
  <c r="AK33" i="15"/>
  <c r="AL33" i="15"/>
  <c r="AM33" i="15"/>
  <c r="AN33" i="15"/>
  <c r="AO33" i="15"/>
  <c r="AP33" i="15"/>
  <c r="AQ33" i="15"/>
  <c r="AR33" i="15"/>
  <c r="AS33" i="15"/>
  <c r="AT33" i="15"/>
  <c r="AU33" i="15"/>
  <c r="AV33" i="15"/>
  <c r="AW33" i="15"/>
  <c r="AX33" i="15"/>
  <c r="AY33" i="15"/>
  <c r="AZ33" i="15"/>
  <c r="BA33" i="15"/>
  <c r="BB33" i="15"/>
  <c r="D33" i="15"/>
  <c r="E17" i="21"/>
  <c r="E16" i="21"/>
  <c r="E5" i="21"/>
  <c r="CG23" i="21"/>
  <c r="CF23" i="21"/>
  <c r="CE23" i="21"/>
  <c r="CD23" i="21"/>
  <c r="BY23" i="21"/>
  <c r="BV23" i="21"/>
  <c r="BU23" i="21"/>
  <c r="BT23" i="21"/>
  <c r="BS23" i="21"/>
  <c r="BR23" i="21"/>
  <c r="BM23" i="21"/>
  <c r="BL23" i="21"/>
  <c r="BK23" i="21"/>
  <c r="BJ23" i="21"/>
  <c r="BI23" i="21"/>
  <c r="BF23" i="21"/>
  <c r="BX25" i="21"/>
  <c r="BS25" i="21"/>
  <c r="BD25" i="21"/>
  <c r="BC25" i="21"/>
  <c r="BU24" i="21"/>
  <c r="BT24" i="21"/>
  <c r="BS24" i="21"/>
  <c r="BN24" i="21"/>
  <c r="BC23" i="21"/>
  <c r="AZ25" i="21"/>
  <c r="AY25" i="21"/>
  <c r="AJ25" i="21"/>
  <c r="AF25" i="21"/>
  <c r="R25" i="21"/>
  <c r="Q25" i="21"/>
  <c r="AT24" i="21"/>
  <c r="AS24" i="21"/>
  <c r="AR24" i="21"/>
  <c r="AQ24" i="21"/>
  <c r="AE24" i="21"/>
  <c r="AD24" i="21"/>
  <c r="AC24" i="21"/>
  <c r="Y24" i="21"/>
  <c r="E24" i="21"/>
  <c r="C24" i="21" s="1"/>
  <c r="E23" i="21"/>
  <c r="C23" i="21" s="1"/>
  <c r="C25" i="21"/>
  <c r="CA25" i="21" s="1"/>
  <c r="I23" i="21"/>
  <c r="H23" i="21"/>
  <c r="D23" i="21"/>
  <c r="N22" i="21"/>
  <c r="O22" i="21" s="1"/>
  <c r="P22" i="21" s="1"/>
  <c r="Q22" i="21" s="1"/>
  <c r="R22" i="21" s="1"/>
  <c r="S22" i="21" s="1"/>
  <c r="T22" i="21" s="1"/>
  <c r="U22" i="21" s="1"/>
  <c r="V22" i="21" s="1"/>
  <c r="W22" i="21" s="1"/>
  <c r="X22" i="21" s="1"/>
  <c r="Y22" i="21" s="1"/>
  <c r="Z22" i="21" s="1"/>
  <c r="AA22" i="21" s="1"/>
  <c r="AB22" i="21" s="1"/>
  <c r="AC22" i="21" s="1"/>
  <c r="AD22" i="21" s="1"/>
  <c r="AE22" i="21" s="1"/>
  <c r="AF22" i="21" s="1"/>
  <c r="AG22" i="21" s="1"/>
  <c r="AH22" i="21" s="1"/>
  <c r="AI22" i="21" s="1"/>
  <c r="AJ22" i="21" s="1"/>
  <c r="AK22" i="21" s="1"/>
  <c r="AL22" i="21" s="1"/>
  <c r="AM22" i="21" s="1"/>
  <c r="AN22" i="21" s="1"/>
  <c r="AO22" i="21" s="1"/>
  <c r="AP22" i="21" s="1"/>
  <c r="AQ22" i="21" s="1"/>
  <c r="AR22" i="21" s="1"/>
  <c r="AS22" i="21" s="1"/>
  <c r="AT22" i="21" s="1"/>
  <c r="AU22" i="21" s="1"/>
  <c r="AV22" i="21" s="1"/>
  <c r="AW22" i="21" s="1"/>
  <c r="AX22" i="21" s="1"/>
  <c r="AY22" i="21" s="1"/>
  <c r="AZ22" i="21" s="1"/>
  <c r="BA22" i="21" s="1"/>
  <c r="BB22" i="21" s="1"/>
  <c r="BC22" i="21" s="1"/>
  <c r="BD22" i="21" s="1"/>
  <c r="BE22" i="21" s="1"/>
  <c r="BF22" i="21" s="1"/>
  <c r="BG22" i="21" s="1"/>
  <c r="BH22" i="21" s="1"/>
  <c r="BI22" i="21" s="1"/>
  <c r="BJ22" i="21" s="1"/>
  <c r="BK22" i="21" s="1"/>
  <c r="BL22" i="21" s="1"/>
  <c r="BM22" i="21" s="1"/>
  <c r="BN22" i="21" s="1"/>
  <c r="BO22" i="21" s="1"/>
  <c r="BP22" i="21" s="1"/>
  <c r="BQ22" i="21" s="1"/>
  <c r="BR22" i="21" s="1"/>
  <c r="BS22" i="21" s="1"/>
  <c r="BT22" i="21" s="1"/>
  <c r="BU22" i="21" s="1"/>
  <c r="BV22" i="21" s="1"/>
  <c r="BW22" i="21" s="1"/>
  <c r="BX22" i="21" s="1"/>
  <c r="BY22" i="21" s="1"/>
  <c r="BZ22" i="21" s="1"/>
  <c r="CA22" i="21" s="1"/>
  <c r="CB22" i="21" s="1"/>
  <c r="CC22" i="21" s="1"/>
  <c r="CD22" i="21" s="1"/>
  <c r="CE22" i="21" s="1"/>
  <c r="CF22" i="21" s="1"/>
  <c r="CG22" i="21" s="1"/>
  <c r="C8" i="20"/>
  <c r="E25" i="20"/>
  <c r="F25" i="20"/>
  <c r="G25" i="20"/>
  <c r="H25" i="20"/>
  <c r="K25" i="20"/>
  <c r="L25" i="20"/>
  <c r="R25" i="20"/>
  <c r="S25" i="20"/>
  <c r="T25" i="20"/>
  <c r="W25" i="20"/>
  <c r="Y25" i="20"/>
  <c r="Z25" i="20"/>
  <c r="AE25" i="20"/>
  <c r="AF25" i="20"/>
  <c r="AI25" i="20"/>
  <c r="AL25" i="20"/>
  <c r="AM25" i="20"/>
  <c r="AN25" i="20"/>
  <c r="AR25" i="20"/>
  <c r="AU25" i="20"/>
  <c r="AY25" i="20"/>
  <c r="AZ25" i="20"/>
  <c r="BA25" i="20"/>
  <c r="BB25" i="20"/>
  <c r="BG25" i="20"/>
  <c r="BL25" i="20"/>
  <c r="BM25" i="20"/>
  <c r="BN25" i="20"/>
  <c r="BO25" i="20"/>
  <c r="BP25" i="20"/>
  <c r="BS25" i="20"/>
  <c r="BW24" i="20"/>
  <c r="BW25" i="20" s="1"/>
  <c r="BV24" i="20"/>
  <c r="BV25" i="20" s="1"/>
  <c r="BU24" i="20"/>
  <c r="BU25" i="20" s="1"/>
  <c r="BT24" i="20"/>
  <c r="BT25" i="20" s="1"/>
  <c r="BS24" i="20"/>
  <c r="BR24" i="20"/>
  <c r="BR25" i="20" s="1"/>
  <c r="BQ24" i="20"/>
  <c r="BQ25" i="20" s="1"/>
  <c r="BP24" i="20"/>
  <c r="BO24" i="20"/>
  <c r="BN24" i="20"/>
  <c r="BM24" i="20"/>
  <c r="BL24" i="20"/>
  <c r="BK24" i="20"/>
  <c r="BK25" i="20" s="1"/>
  <c r="BJ24" i="20"/>
  <c r="BJ25" i="20" s="1"/>
  <c r="BI24" i="20"/>
  <c r="BI25" i="20" s="1"/>
  <c r="BH24" i="20"/>
  <c r="BH25" i="20" s="1"/>
  <c r="BG24" i="20"/>
  <c r="BF24" i="20"/>
  <c r="BF25" i="20" s="1"/>
  <c r="BE24" i="20"/>
  <c r="BE25" i="20" s="1"/>
  <c r="BD24" i="20"/>
  <c r="BD25" i="20" s="1"/>
  <c r="BC24" i="20"/>
  <c r="BC25" i="20" s="1"/>
  <c r="BB24" i="20"/>
  <c r="BA24" i="20"/>
  <c r="AZ24" i="20"/>
  <c r="AY24" i="20"/>
  <c r="AX24" i="20"/>
  <c r="AX25" i="20" s="1"/>
  <c r="AW24" i="20"/>
  <c r="AW25" i="20" s="1"/>
  <c r="AV24" i="20"/>
  <c r="AV25" i="20" s="1"/>
  <c r="AU24" i="20"/>
  <c r="AT24" i="20"/>
  <c r="AT25" i="20" s="1"/>
  <c r="AS24" i="20"/>
  <c r="AS25" i="20" s="1"/>
  <c r="AR24" i="20"/>
  <c r="AQ24" i="20"/>
  <c r="AQ25" i="20" s="1"/>
  <c r="AP24" i="20"/>
  <c r="AP25" i="20" s="1"/>
  <c r="AO24" i="20"/>
  <c r="AO25" i="20" s="1"/>
  <c r="AN24" i="20"/>
  <c r="AM24" i="20"/>
  <c r="AL24" i="20"/>
  <c r="AK24" i="20"/>
  <c r="AK25" i="20" s="1"/>
  <c r="AJ24" i="20"/>
  <c r="AJ25" i="20" s="1"/>
  <c r="AI24" i="20"/>
  <c r="AH24" i="20"/>
  <c r="AH25" i="20" s="1"/>
  <c r="AG24" i="20"/>
  <c r="AG25" i="20" s="1"/>
  <c r="AF24" i="20"/>
  <c r="AE24" i="20"/>
  <c r="AD24" i="20"/>
  <c r="AD25" i="20" s="1"/>
  <c r="AC24" i="20"/>
  <c r="AC25" i="20" s="1"/>
  <c r="AB24" i="20"/>
  <c r="AB25" i="20" s="1"/>
  <c r="AA24" i="20"/>
  <c r="AA25" i="20" s="1"/>
  <c r="Z24" i="20"/>
  <c r="Y24" i="20"/>
  <c r="X24" i="20"/>
  <c r="X25" i="20" s="1"/>
  <c r="W24" i="20"/>
  <c r="V24" i="20"/>
  <c r="V25" i="20" s="1"/>
  <c r="U24" i="20"/>
  <c r="U25" i="20" s="1"/>
  <c r="T24" i="20"/>
  <c r="S24" i="20"/>
  <c r="R24" i="20"/>
  <c r="Q24" i="20"/>
  <c r="Q25" i="20" s="1"/>
  <c r="P24" i="20"/>
  <c r="P25" i="20" s="1"/>
  <c r="O24" i="20"/>
  <c r="O25" i="20" s="1"/>
  <c r="N24" i="20"/>
  <c r="N25" i="20" s="1"/>
  <c r="M24" i="20"/>
  <c r="M25" i="20" s="1"/>
  <c r="L24" i="20"/>
  <c r="K24" i="20"/>
  <c r="J24" i="20"/>
  <c r="J25" i="20" s="1"/>
  <c r="I24" i="20"/>
  <c r="H24" i="20"/>
  <c r="G24" i="20"/>
  <c r="F24" i="20"/>
  <c r="E24" i="20"/>
  <c r="D24" i="20"/>
  <c r="D25" i="20" s="1"/>
  <c r="C24" i="20"/>
  <c r="C25" i="20" s="1"/>
  <c r="D19" i="20"/>
  <c r="E19" i="20" s="1"/>
  <c r="F19" i="20" s="1"/>
  <c r="G19" i="20" s="1"/>
  <c r="H19" i="20" s="1"/>
  <c r="I19" i="20" s="1"/>
  <c r="J19" i="20" s="1"/>
  <c r="K19" i="20" s="1"/>
  <c r="L19" i="20" s="1"/>
  <c r="M19" i="20" s="1"/>
  <c r="N19" i="20" s="1"/>
  <c r="O19" i="20" s="1"/>
  <c r="P19" i="20" s="1"/>
  <c r="Q19" i="20" s="1"/>
  <c r="R19" i="20" s="1"/>
  <c r="S19" i="20" s="1"/>
  <c r="T19" i="20" s="1"/>
  <c r="U19" i="20" s="1"/>
  <c r="V19" i="20" s="1"/>
  <c r="W19" i="20" s="1"/>
  <c r="X19" i="20" s="1"/>
  <c r="Y19" i="20" s="1"/>
  <c r="Z19" i="20" s="1"/>
  <c r="AA19" i="20" s="1"/>
  <c r="AB19" i="20" s="1"/>
  <c r="AC19" i="20" s="1"/>
  <c r="AD19" i="20" s="1"/>
  <c r="AE19" i="20" s="1"/>
  <c r="AF19" i="20" s="1"/>
  <c r="AG19" i="20" s="1"/>
  <c r="AH19" i="20" s="1"/>
  <c r="AI19" i="20" s="1"/>
  <c r="AJ19" i="20" s="1"/>
  <c r="AK19" i="20" s="1"/>
  <c r="AL19" i="20" s="1"/>
  <c r="AM19" i="20" s="1"/>
  <c r="AN19" i="20" s="1"/>
  <c r="AO19" i="20" s="1"/>
  <c r="AP19" i="20" s="1"/>
  <c r="AQ19" i="20" s="1"/>
  <c r="AR19" i="20" s="1"/>
  <c r="AS19" i="20" s="1"/>
  <c r="AT19" i="20" s="1"/>
  <c r="AU19" i="20" s="1"/>
  <c r="AV19" i="20" s="1"/>
  <c r="AW19" i="20" s="1"/>
  <c r="AX19" i="20" s="1"/>
  <c r="AY19" i="20" s="1"/>
  <c r="AZ19" i="20" s="1"/>
  <c r="BA19" i="20" s="1"/>
  <c r="BB19" i="20" s="1"/>
  <c r="BC19" i="20" s="1"/>
  <c r="BD19" i="20" s="1"/>
  <c r="BE19" i="20" s="1"/>
  <c r="BF19" i="20" s="1"/>
  <c r="BG19" i="20" s="1"/>
  <c r="BH19" i="20" s="1"/>
  <c r="BI19" i="20" s="1"/>
  <c r="BJ19" i="20" s="1"/>
  <c r="BK19" i="20" s="1"/>
  <c r="BL19" i="20" s="1"/>
  <c r="BM19" i="20" s="1"/>
  <c r="BN19" i="20" s="1"/>
  <c r="BO19" i="20" s="1"/>
  <c r="BP19" i="20" s="1"/>
  <c r="BQ19" i="20" s="1"/>
  <c r="BR19" i="20" s="1"/>
  <c r="BS19" i="20" s="1"/>
  <c r="BT19" i="20" s="1"/>
  <c r="BU19" i="20" s="1"/>
  <c r="BV19" i="20" s="1"/>
  <c r="BW19" i="20" s="1"/>
  <c r="AS23" i="21" l="1"/>
  <c r="AG23" i="21"/>
  <c r="AR23" i="21"/>
  <c r="AF23" i="21"/>
  <c r="T23" i="21"/>
  <c r="AQ23" i="21"/>
  <c r="AE23" i="21"/>
  <c r="S23" i="21"/>
  <c r="AX23" i="21"/>
  <c r="AI23" i="21"/>
  <c r="R23" i="21"/>
  <c r="AW23" i="21"/>
  <c r="AH23" i="21"/>
  <c r="Q23" i="21"/>
  <c r="AV23" i="21"/>
  <c r="AD23" i="21"/>
  <c r="P23" i="21"/>
  <c r="AU23" i="21"/>
  <c r="AC23" i="21"/>
  <c r="O23" i="21"/>
  <c r="AT23" i="21"/>
  <c r="AB23" i="21"/>
  <c r="N23" i="21"/>
  <c r="AP23" i="21"/>
  <c r="AA23" i="21"/>
  <c r="AO23" i="21"/>
  <c r="Z23" i="21"/>
  <c r="M23" i="21"/>
  <c r="BB23" i="21"/>
  <c r="AM23" i="21"/>
  <c r="X23" i="21"/>
  <c r="BA23" i="21"/>
  <c r="AL23" i="21"/>
  <c r="W23" i="21"/>
  <c r="AZ23" i="21"/>
  <c r="AN23" i="21"/>
  <c r="Y23" i="21"/>
  <c r="U23" i="21"/>
  <c r="V23" i="21"/>
  <c r="I25" i="20"/>
  <c r="BX25" i="20" s="1"/>
  <c r="BX24" i="20"/>
  <c r="AJ23" i="21"/>
  <c r="AK23" i="21"/>
  <c r="AY23" i="21"/>
  <c r="M24" i="21"/>
  <c r="CD24" i="21"/>
  <c r="BR24" i="21"/>
  <c r="BF24" i="21"/>
  <c r="AZ24" i="21"/>
  <c r="AN24" i="21"/>
  <c r="AB24" i="21"/>
  <c r="P24" i="21"/>
  <c r="CC24" i="21"/>
  <c r="BQ24" i="21"/>
  <c r="BE24" i="21"/>
  <c r="AY24" i="21"/>
  <c r="AM24" i="21"/>
  <c r="AA24" i="21"/>
  <c r="O24" i="21"/>
  <c r="CB24" i="21"/>
  <c r="BP24" i="21"/>
  <c r="BD24" i="21"/>
  <c r="AX24" i="21"/>
  <c r="AL24" i="21"/>
  <c r="Z24" i="21"/>
  <c r="N24" i="21"/>
  <c r="CA24" i="21"/>
  <c r="BO24" i="21"/>
  <c r="BC24" i="21"/>
  <c r="Q24" i="21"/>
  <c r="AF24" i="21"/>
  <c r="AU24" i="21"/>
  <c r="X25" i="21"/>
  <c r="AM25" i="21"/>
  <c r="BV24" i="21"/>
  <c r="BG25" i="21"/>
  <c r="BW25" i="21"/>
  <c r="BK25" i="21"/>
  <c r="AU25" i="21"/>
  <c r="AI25" i="21"/>
  <c r="W25" i="21"/>
  <c r="BV25" i="21"/>
  <c r="BJ25" i="21"/>
  <c r="AT25" i="21"/>
  <c r="AH25" i="21"/>
  <c r="V25" i="21"/>
  <c r="CG25" i="21"/>
  <c r="BU25" i="21"/>
  <c r="BI25" i="21"/>
  <c r="AS25" i="21"/>
  <c r="AG25" i="21"/>
  <c r="U25" i="21"/>
  <c r="CF25" i="21"/>
  <c r="BT25" i="21"/>
  <c r="BH25" i="21"/>
  <c r="AR25" i="21"/>
  <c r="S25" i="21"/>
  <c r="AK25" i="21"/>
  <c r="BA25" i="21"/>
  <c r="BE25" i="21"/>
  <c r="BY25" i="21"/>
  <c r="T25" i="21"/>
  <c r="AL25" i="21"/>
  <c r="BB25" i="21"/>
  <c r="BF25" i="21"/>
  <c r="BZ25" i="21"/>
  <c r="R24" i="21"/>
  <c r="AG24" i="21"/>
  <c r="AV24" i="21"/>
  <c r="Y25" i="21"/>
  <c r="AN25" i="21"/>
  <c r="BG24" i="21"/>
  <c r="BW24" i="21"/>
  <c r="BL25" i="21"/>
  <c r="CB25" i="21"/>
  <c r="M25" i="21"/>
  <c r="S24" i="21"/>
  <c r="AH24" i="21"/>
  <c r="AW24" i="21"/>
  <c r="Z25" i="21"/>
  <c r="AO25" i="21"/>
  <c r="BH24" i="21"/>
  <c r="BX24" i="21"/>
  <c r="BM25" i="21"/>
  <c r="CC25" i="21"/>
  <c r="T24" i="21"/>
  <c r="AI24" i="21"/>
  <c r="BA24" i="21"/>
  <c r="AA25" i="21"/>
  <c r="AP25" i="21"/>
  <c r="BI24" i="21"/>
  <c r="BY24" i="21"/>
  <c r="BN25" i="21"/>
  <c r="CD25" i="21"/>
  <c r="U24" i="21"/>
  <c r="AJ24" i="21"/>
  <c r="BB24" i="21"/>
  <c r="AB25" i="21"/>
  <c r="AQ25" i="21"/>
  <c r="BJ24" i="21"/>
  <c r="BZ24" i="21"/>
  <c r="BO25" i="21"/>
  <c r="CE25" i="21"/>
  <c r="V24" i="21"/>
  <c r="AK24" i="21"/>
  <c r="N25" i="21"/>
  <c r="AC25" i="21"/>
  <c r="AV25" i="21"/>
  <c r="BK24" i="21"/>
  <c r="CE24" i="21"/>
  <c r="BP25" i="21"/>
  <c r="CC23" i="21"/>
  <c r="BQ23" i="21"/>
  <c r="BE23" i="21"/>
  <c r="CB23" i="21"/>
  <c r="BP23" i="21"/>
  <c r="BD23" i="21"/>
  <c r="CA23" i="21"/>
  <c r="BO23" i="21"/>
  <c r="BZ23" i="21"/>
  <c r="BN23" i="21"/>
  <c r="W24" i="21"/>
  <c r="AO24" i="21"/>
  <c r="O25" i="21"/>
  <c r="AD25" i="21"/>
  <c r="AW25" i="21"/>
  <c r="BL24" i="21"/>
  <c r="CF24" i="21"/>
  <c r="BQ25" i="21"/>
  <c r="BG23" i="21"/>
  <c r="BW23" i="21"/>
  <c r="X24" i="21"/>
  <c r="AP24" i="21"/>
  <c r="P25" i="21"/>
  <c r="AE25" i="21"/>
  <c r="AX25" i="21"/>
  <c r="BM24" i="21"/>
  <c r="CG24" i="21"/>
  <c r="BR25" i="21"/>
  <c r="BH23" i="21"/>
  <c r="BX23" i="21"/>
  <c r="AX23" i="18"/>
  <c r="AX29" i="18"/>
  <c r="AX17" i="18"/>
  <c r="AX8" i="18"/>
  <c r="BW29" i="18"/>
  <c r="BV29" i="18"/>
  <c r="BU29" i="18"/>
  <c r="BT29" i="18"/>
  <c r="BS29" i="18"/>
  <c r="BR29" i="18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CH25" i="21" l="1"/>
  <c r="CH24" i="21"/>
  <c r="CH23" i="21"/>
  <c r="BX28" i="18"/>
  <c r="AX14" i="27"/>
  <c r="AW14" i="27"/>
  <c r="AV14" i="27"/>
  <c r="AU14" i="27"/>
  <c r="AT14" i="27"/>
  <c r="AS14" i="27"/>
  <c r="C17" i="21" l="1"/>
  <c r="CD18" i="21"/>
  <c r="CC18" i="21"/>
  <c r="CB18" i="21"/>
  <c r="CA18" i="21"/>
  <c r="BZ18" i="21"/>
  <c r="BX18" i="21"/>
  <c r="BW18" i="21"/>
  <c r="BR18" i="21"/>
  <c r="BQ18" i="21"/>
  <c r="BP18" i="21"/>
  <c r="BO18" i="21"/>
  <c r="BN18" i="21"/>
  <c r="BL18" i="21"/>
  <c r="BK18" i="21"/>
  <c r="BF18" i="21"/>
  <c r="BE18" i="21"/>
  <c r="BD18" i="21"/>
  <c r="BA18" i="21"/>
  <c r="AZ18" i="21"/>
  <c r="AY18" i="21"/>
  <c r="AX18" i="21"/>
  <c r="AW18" i="21"/>
  <c r="AU18" i="21"/>
  <c r="AT18" i="21"/>
  <c r="AO18" i="21"/>
  <c r="AN18" i="21"/>
  <c r="AM18" i="21"/>
  <c r="AL18" i="21"/>
  <c r="AK18" i="21"/>
  <c r="AI18" i="21"/>
  <c r="AH18" i="21"/>
  <c r="AC18" i="21"/>
  <c r="AB18" i="21"/>
  <c r="AA18" i="21"/>
  <c r="Z18" i="21"/>
  <c r="Y18" i="21"/>
  <c r="W18" i="21"/>
  <c r="V18" i="21"/>
  <c r="Q18" i="21"/>
  <c r="P18" i="21"/>
  <c r="O18" i="21"/>
  <c r="N18" i="21"/>
  <c r="M18" i="21"/>
  <c r="C18" i="21"/>
  <c r="BV18" i="21" s="1"/>
  <c r="I16" i="21"/>
  <c r="H16" i="21"/>
  <c r="D16" i="21" s="1"/>
  <c r="CB16" i="21" s="1"/>
  <c r="N15" i="21"/>
  <c r="O15" i="21" s="1"/>
  <c r="P15" i="21" s="1"/>
  <c r="Q15" i="21" s="1"/>
  <c r="R15" i="21" s="1"/>
  <c r="S15" i="21" s="1"/>
  <c r="T15" i="21" s="1"/>
  <c r="U15" i="21" s="1"/>
  <c r="V15" i="21" s="1"/>
  <c r="W15" i="21" s="1"/>
  <c r="X15" i="21" s="1"/>
  <c r="Y15" i="21" s="1"/>
  <c r="Z15" i="21" s="1"/>
  <c r="AA15" i="21" s="1"/>
  <c r="AB15" i="21" s="1"/>
  <c r="AC15" i="21" s="1"/>
  <c r="AD15" i="21" s="1"/>
  <c r="AE15" i="21" s="1"/>
  <c r="AF15" i="21" s="1"/>
  <c r="AG15" i="21" s="1"/>
  <c r="AH15" i="21" s="1"/>
  <c r="AI15" i="21" s="1"/>
  <c r="AJ15" i="21" s="1"/>
  <c r="AK15" i="21" s="1"/>
  <c r="AL15" i="21" s="1"/>
  <c r="AM15" i="21" s="1"/>
  <c r="AN15" i="21" s="1"/>
  <c r="AO15" i="21" s="1"/>
  <c r="AP15" i="21" s="1"/>
  <c r="AQ15" i="21" s="1"/>
  <c r="AR15" i="21" s="1"/>
  <c r="AS15" i="21" s="1"/>
  <c r="AT15" i="21" s="1"/>
  <c r="AU15" i="21" s="1"/>
  <c r="AV15" i="21" s="1"/>
  <c r="AW15" i="21" s="1"/>
  <c r="AX15" i="21" s="1"/>
  <c r="AY15" i="21" s="1"/>
  <c r="AZ15" i="21" s="1"/>
  <c r="BA15" i="21" s="1"/>
  <c r="BB15" i="21" s="1"/>
  <c r="BC15" i="21" s="1"/>
  <c r="BD15" i="21" s="1"/>
  <c r="BE15" i="21" s="1"/>
  <c r="BF15" i="21" s="1"/>
  <c r="BG15" i="21" s="1"/>
  <c r="BH15" i="21" s="1"/>
  <c r="BI15" i="21" s="1"/>
  <c r="BJ15" i="21" s="1"/>
  <c r="BK15" i="21" s="1"/>
  <c r="BL15" i="21" s="1"/>
  <c r="BM15" i="21" s="1"/>
  <c r="BN15" i="21" s="1"/>
  <c r="BO15" i="21" s="1"/>
  <c r="BP15" i="21" s="1"/>
  <c r="BQ15" i="21" s="1"/>
  <c r="BR15" i="21" s="1"/>
  <c r="BS15" i="21" s="1"/>
  <c r="BT15" i="21" s="1"/>
  <c r="BU15" i="21" s="1"/>
  <c r="BV15" i="21" s="1"/>
  <c r="BW15" i="21" s="1"/>
  <c r="BX15" i="21" s="1"/>
  <c r="BY15" i="21" s="1"/>
  <c r="BZ15" i="21" s="1"/>
  <c r="CA15" i="21" s="1"/>
  <c r="CB15" i="21" s="1"/>
  <c r="CC15" i="21" s="1"/>
  <c r="CD15" i="21" s="1"/>
  <c r="CE15" i="21" s="1"/>
  <c r="CF15" i="21" s="1"/>
  <c r="CG15" i="21" s="1"/>
  <c r="BB27" i="15"/>
  <c r="AW27" i="15"/>
  <c r="AV27" i="15"/>
  <c r="AT27" i="15"/>
  <c r="AS27" i="15"/>
  <c r="AR27" i="15"/>
  <c r="AL27" i="15"/>
  <c r="AK27" i="15"/>
  <c r="AJ27" i="15"/>
  <c r="AH27" i="15"/>
  <c r="AG27" i="15"/>
  <c r="AF27" i="15"/>
  <c r="Z27" i="15"/>
  <c r="Y27" i="15"/>
  <c r="X27" i="15"/>
  <c r="V27" i="15"/>
  <c r="U27" i="15"/>
  <c r="T27" i="15"/>
  <c r="N27" i="15"/>
  <c r="M27" i="15"/>
  <c r="L27" i="15"/>
  <c r="K27" i="15"/>
  <c r="J27" i="15"/>
  <c r="I27" i="15"/>
  <c r="H27" i="15"/>
  <c r="I8" i="23"/>
  <c r="AQ27" i="15" s="1"/>
  <c r="BE16" i="21" l="1"/>
  <c r="BQ16" i="21"/>
  <c r="CC16" i="21"/>
  <c r="BF16" i="21"/>
  <c r="BR16" i="21"/>
  <c r="CD16" i="21"/>
  <c r="W27" i="15"/>
  <c r="AI27" i="15"/>
  <c r="AU27" i="15"/>
  <c r="X18" i="21"/>
  <c r="AJ18" i="21"/>
  <c r="AV18" i="21"/>
  <c r="BG16" i="21"/>
  <c r="BS16" i="21"/>
  <c r="CE16" i="21"/>
  <c r="BM18" i="21"/>
  <c r="BY18" i="21"/>
  <c r="BT16" i="21"/>
  <c r="AX27" i="15"/>
  <c r="BJ16" i="21"/>
  <c r="BV16" i="21"/>
  <c r="O27" i="15"/>
  <c r="AY27" i="15"/>
  <c r="P27" i="15"/>
  <c r="AZ27" i="15"/>
  <c r="BL16" i="21"/>
  <c r="BX16" i="21"/>
  <c r="E27" i="15"/>
  <c r="Q27" i="15"/>
  <c r="AC27" i="15"/>
  <c r="AO27" i="15"/>
  <c r="BA27" i="15"/>
  <c r="R18" i="21"/>
  <c r="CH18" i="21" s="1"/>
  <c r="AD18" i="21"/>
  <c r="AP18" i="21"/>
  <c r="BB18" i="21"/>
  <c r="BM16" i="21"/>
  <c r="BY16" i="21"/>
  <c r="BG18" i="21"/>
  <c r="BS18" i="21"/>
  <c r="CE18" i="21"/>
  <c r="S18" i="21"/>
  <c r="AE18" i="21"/>
  <c r="AQ18" i="21"/>
  <c r="BC16" i="21"/>
  <c r="BN16" i="21"/>
  <c r="BZ16" i="21"/>
  <c r="BH18" i="21"/>
  <c r="BT18" i="21"/>
  <c r="CF18" i="21"/>
  <c r="BH16" i="21"/>
  <c r="CF16" i="21"/>
  <c r="BI16" i="21"/>
  <c r="BU16" i="21"/>
  <c r="CG16" i="21"/>
  <c r="AA27" i="15"/>
  <c r="AM27" i="15"/>
  <c r="BK16" i="21"/>
  <c r="BW16" i="21"/>
  <c r="D27" i="15"/>
  <c r="AB27" i="15"/>
  <c r="AN27" i="15"/>
  <c r="F27" i="15"/>
  <c r="R27" i="15"/>
  <c r="AD27" i="15"/>
  <c r="AP27" i="15"/>
  <c r="G27" i="15"/>
  <c r="S27" i="15"/>
  <c r="AE27" i="15"/>
  <c r="T18" i="21"/>
  <c r="AF18" i="21"/>
  <c r="AR18" i="21"/>
  <c r="BC18" i="21"/>
  <c r="BO16" i="21"/>
  <c r="CA16" i="21"/>
  <c r="BI18" i="21"/>
  <c r="BU18" i="21"/>
  <c r="CG18" i="21"/>
  <c r="C16" i="21"/>
  <c r="BA16" i="21" s="1"/>
  <c r="U18" i="21"/>
  <c r="AG18" i="21"/>
  <c r="AS18" i="21"/>
  <c r="BD16" i="21"/>
  <c r="BP16" i="21"/>
  <c r="BJ18" i="21"/>
  <c r="AT16" i="21"/>
  <c r="AU16" i="21"/>
  <c r="V16" i="21"/>
  <c r="Y16" i="21"/>
  <c r="AW16" i="21"/>
  <c r="R16" i="21"/>
  <c r="AG16" i="21"/>
  <c r="T16" i="21"/>
  <c r="AB16" i="21"/>
  <c r="X17" i="21"/>
  <c r="CB17" i="21"/>
  <c r="BD17" i="21"/>
  <c r="BC17" i="21"/>
  <c r="Q17" i="21"/>
  <c r="AN17" i="21"/>
  <c r="BZ17" i="21"/>
  <c r="BR17" i="21"/>
  <c r="BJ17" i="21"/>
  <c r="AU17" i="21"/>
  <c r="AM17" i="21"/>
  <c r="AE17" i="21"/>
  <c r="W17" i="21"/>
  <c r="O17" i="21"/>
  <c r="BX17" i="21"/>
  <c r="BP17" i="21"/>
  <c r="BA17" i="21"/>
  <c r="AK17" i="21"/>
  <c r="U17" i="21"/>
  <c r="CE17" i="21"/>
  <c r="BO17" i="21"/>
  <c r="AZ17" i="21"/>
  <c r="AJ17" i="21"/>
  <c r="T17" i="21"/>
  <c r="CD17" i="21"/>
  <c r="BN17" i="21"/>
  <c r="AQ17" i="21"/>
  <c r="AA17" i="21"/>
  <c r="M17" i="21"/>
  <c r="CC17" i="21"/>
  <c r="BM17" i="21"/>
  <c r="AX17" i="21"/>
  <c r="AH17" i="21"/>
  <c r="R17" i="21"/>
  <c r="BL17" i="21"/>
  <c r="AO17" i="21"/>
  <c r="Y17" i="21"/>
  <c r="BS17" i="21"/>
  <c r="AV17" i="21"/>
  <c r="P17" i="21"/>
  <c r="CG17" i="21"/>
  <c r="BY17" i="21"/>
  <c r="BQ17" i="21"/>
  <c r="BI17" i="21"/>
  <c r="BB17" i="21"/>
  <c r="AT17" i="21"/>
  <c r="AL17" i="21"/>
  <c r="AD17" i="21"/>
  <c r="V17" i="21"/>
  <c r="N17" i="21"/>
  <c r="CF17" i="21"/>
  <c r="BH17" i="21"/>
  <c r="AS17" i="21"/>
  <c r="AC17" i="21"/>
  <c r="BW17" i="21"/>
  <c r="BG17" i="21"/>
  <c r="AR17" i="21"/>
  <c r="AB17" i="21"/>
  <c r="BV17" i="21"/>
  <c r="BF17" i="21"/>
  <c r="AY17" i="21"/>
  <c r="AI17" i="21"/>
  <c r="S17" i="21"/>
  <c r="BU17" i="21"/>
  <c r="BE17" i="21"/>
  <c r="AP17" i="21"/>
  <c r="Z17" i="21"/>
  <c r="BT17" i="21"/>
  <c r="AW17" i="21"/>
  <c r="AG17" i="21"/>
  <c r="CA17" i="21"/>
  <c r="BK17" i="21"/>
  <c r="AF17" i="21"/>
  <c r="AA36" i="15"/>
  <c r="O36" i="15"/>
  <c r="C5" i="28"/>
  <c r="AX36" i="15" s="1"/>
  <c r="C4" i="28"/>
  <c r="AD16" i="20"/>
  <c r="D11" i="20"/>
  <c r="E11" i="20" s="1"/>
  <c r="F11" i="20" s="1"/>
  <c r="G11" i="20" s="1"/>
  <c r="H11" i="20" s="1"/>
  <c r="I11" i="20" s="1"/>
  <c r="J11" i="20" s="1"/>
  <c r="K11" i="20" s="1"/>
  <c r="L11" i="20" s="1"/>
  <c r="M11" i="20" s="1"/>
  <c r="N11" i="20" s="1"/>
  <c r="O11" i="20" s="1"/>
  <c r="P11" i="20" s="1"/>
  <c r="Q11" i="20" s="1"/>
  <c r="R11" i="20" s="1"/>
  <c r="S11" i="20" s="1"/>
  <c r="T11" i="20" s="1"/>
  <c r="U11" i="20" s="1"/>
  <c r="V11" i="20" s="1"/>
  <c r="W11" i="20" s="1"/>
  <c r="X11" i="20" s="1"/>
  <c r="Y11" i="20" s="1"/>
  <c r="Z11" i="20" s="1"/>
  <c r="AA11" i="20" s="1"/>
  <c r="AB11" i="20" s="1"/>
  <c r="AC11" i="20" s="1"/>
  <c r="AD11" i="20" s="1"/>
  <c r="AE11" i="20" s="1"/>
  <c r="AF11" i="20" s="1"/>
  <c r="AG11" i="20" s="1"/>
  <c r="AH11" i="20" s="1"/>
  <c r="AI11" i="20" s="1"/>
  <c r="AJ11" i="20" s="1"/>
  <c r="AK11" i="20" s="1"/>
  <c r="AL11" i="20" s="1"/>
  <c r="AM11" i="20" s="1"/>
  <c r="AN11" i="20" s="1"/>
  <c r="AO11" i="20" s="1"/>
  <c r="AP11" i="20" s="1"/>
  <c r="AQ11" i="20" s="1"/>
  <c r="AR11" i="20" s="1"/>
  <c r="AS11" i="20" s="1"/>
  <c r="AT11" i="20" s="1"/>
  <c r="AU11" i="20" s="1"/>
  <c r="AV11" i="20" s="1"/>
  <c r="AW11" i="20" s="1"/>
  <c r="AX11" i="20" s="1"/>
  <c r="AY11" i="20" s="1"/>
  <c r="AZ11" i="20" s="1"/>
  <c r="BA11" i="20" s="1"/>
  <c r="BB11" i="20" s="1"/>
  <c r="BC11" i="20" s="1"/>
  <c r="BD11" i="20" s="1"/>
  <c r="BE11" i="20" s="1"/>
  <c r="BF11" i="20" s="1"/>
  <c r="BG11" i="20" s="1"/>
  <c r="BH11" i="20" s="1"/>
  <c r="BI11" i="20" s="1"/>
  <c r="BJ11" i="20" s="1"/>
  <c r="BK11" i="20" s="1"/>
  <c r="BL11" i="20" s="1"/>
  <c r="BM11" i="20" s="1"/>
  <c r="BN11" i="20" s="1"/>
  <c r="BO11" i="20" s="1"/>
  <c r="BP11" i="20" s="1"/>
  <c r="BQ11" i="20" s="1"/>
  <c r="BR11" i="20" s="1"/>
  <c r="BS11" i="20" s="1"/>
  <c r="BT11" i="20" s="1"/>
  <c r="BU11" i="20" s="1"/>
  <c r="BV11" i="20" s="1"/>
  <c r="BW11" i="20" s="1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J16" i="20"/>
  <c r="BI16" i="20"/>
  <c r="BH16" i="20"/>
  <c r="BG16" i="20"/>
  <c r="BF16" i="20"/>
  <c r="BE16" i="20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C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D10" i="27"/>
  <c r="E10" i="27" s="1"/>
  <c r="F10" i="27" s="1"/>
  <c r="G10" i="27" s="1"/>
  <c r="H10" i="27" s="1"/>
  <c r="I10" i="27" s="1"/>
  <c r="J10" i="27" s="1"/>
  <c r="K10" i="27" s="1"/>
  <c r="L10" i="27" s="1"/>
  <c r="M10" i="27" s="1"/>
  <c r="N10" i="27" s="1"/>
  <c r="O10" i="27" s="1"/>
  <c r="P10" i="27" s="1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AW10" i="27" s="1"/>
  <c r="AX10" i="27" s="1"/>
  <c r="AY10" i="27" s="1"/>
  <c r="AZ10" i="27" s="1"/>
  <c r="BA10" i="27" s="1"/>
  <c r="BB10" i="27" s="1"/>
  <c r="BC10" i="27" s="1"/>
  <c r="BD10" i="27" s="1"/>
  <c r="BE10" i="27" s="1"/>
  <c r="BF10" i="27" s="1"/>
  <c r="BG10" i="27" s="1"/>
  <c r="BH10" i="27" s="1"/>
  <c r="BI10" i="27" s="1"/>
  <c r="BJ10" i="27" s="1"/>
  <c r="BK10" i="27" s="1"/>
  <c r="BL10" i="27" s="1"/>
  <c r="BM10" i="27" s="1"/>
  <c r="BN10" i="27" s="1"/>
  <c r="BO10" i="27" s="1"/>
  <c r="BP10" i="27" s="1"/>
  <c r="BQ10" i="27" s="1"/>
  <c r="BR10" i="27" s="1"/>
  <c r="BS10" i="27" s="1"/>
  <c r="BT10" i="27" s="1"/>
  <c r="BU10" i="27" s="1"/>
  <c r="BV10" i="27" s="1"/>
  <c r="BW10" i="27" s="1"/>
  <c r="BB28" i="15"/>
  <c r="AX28" i="15"/>
  <c r="AV28" i="15"/>
  <c r="AU28" i="15"/>
  <c r="AT28" i="15"/>
  <c r="AS28" i="15"/>
  <c r="AR28" i="15"/>
  <c r="AQ28" i="15"/>
  <c r="AP28" i="15"/>
  <c r="AL28" i="15"/>
  <c r="AJ28" i="15"/>
  <c r="AI28" i="15"/>
  <c r="AH28" i="15"/>
  <c r="AG28" i="15"/>
  <c r="AF28" i="15"/>
  <c r="AE28" i="15"/>
  <c r="AD28" i="15"/>
  <c r="Z28" i="15"/>
  <c r="X28" i="15"/>
  <c r="W28" i="15"/>
  <c r="V28" i="15"/>
  <c r="U28" i="15"/>
  <c r="T28" i="15"/>
  <c r="S28" i="15"/>
  <c r="R28" i="15"/>
  <c r="N28" i="15"/>
  <c r="L28" i="15"/>
  <c r="K28" i="15"/>
  <c r="J28" i="15"/>
  <c r="I28" i="15"/>
  <c r="H28" i="15"/>
  <c r="G28" i="15"/>
  <c r="F28" i="15"/>
  <c r="I14" i="23"/>
  <c r="BA28" i="15" s="1"/>
  <c r="D22" i="22"/>
  <c r="D23" i="22" s="1"/>
  <c r="H22" i="22"/>
  <c r="H23" i="22" s="1"/>
  <c r="G22" i="22"/>
  <c r="G23" i="22" s="1"/>
  <c r="F22" i="22"/>
  <c r="F23" i="22" s="1"/>
  <c r="E22" i="22"/>
  <c r="E23" i="22" s="1"/>
  <c r="BW7" i="27"/>
  <c r="BV7" i="27"/>
  <c r="BU7" i="27"/>
  <c r="BT7" i="27"/>
  <c r="BS7" i="27"/>
  <c r="BR7" i="27"/>
  <c r="BQ7" i="27"/>
  <c r="BP7" i="27"/>
  <c r="BO7" i="27"/>
  <c r="BN7" i="27"/>
  <c r="BM7" i="27"/>
  <c r="BL7" i="27"/>
  <c r="BK7" i="27"/>
  <c r="BJ7" i="27"/>
  <c r="BI7" i="27"/>
  <c r="BH7" i="27"/>
  <c r="BG7" i="27"/>
  <c r="BF7" i="27"/>
  <c r="BE7" i="27"/>
  <c r="BD7" i="27"/>
  <c r="BC7" i="27"/>
  <c r="BB7" i="27"/>
  <c r="BA7" i="27"/>
  <c r="AZ7" i="27"/>
  <c r="AY7" i="27"/>
  <c r="AX7" i="27"/>
  <c r="AW7" i="27"/>
  <c r="AV7" i="27"/>
  <c r="AU7" i="27"/>
  <c r="AT7" i="27"/>
  <c r="AS7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W17" i="18"/>
  <c r="BV17" i="18"/>
  <c r="BU17" i="18"/>
  <c r="BT17" i="18"/>
  <c r="BS17" i="18"/>
  <c r="BR17" i="18"/>
  <c r="BQ17" i="18"/>
  <c r="BP17" i="18"/>
  <c r="BO17" i="18"/>
  <c r="BN17" i="18"/>
  <c r="BM17" i="18"/>
  <c r="BL17" i="18"/>
  <c r="BK17" i="18"/>
  <c r="BJ17" i="18"/>
  <c r="BI17" i="18"/>
  <c r="BH17" i="18"/>
  <c r="BG17" i="18"/>
  <c r="BF17" i="18"/>
  <c r="BE17" i="18"/>
  <c r="BD17" i="18"/>
  <c r="BC17" i="18"/>
  <c r="BB17" i="18"/>
  <c r="BA17" i="18"/>
  <c r="AZ17" i="18"/>
  <c r="AY17" i="18"/>
  <c r="BW8" i="18"/>
  <c r="BV8" i="18"/>
  <c r="BU8" i="18"/>
  <c r="BT8" i="18"/>
  <c r="BS8" i="18"/>
  <c r="BR8" i="18"/>
  <c r="BQ8" i="18"/>
  <c r="BP8" i="18"/>
  <c r="BO8" i="18"/>
  <c r="BN8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H10" i="22"/>
  <c r="G10" i="22"/>
  <c r="F10" i="22"/>
  <c r="E10" i="22"/>
  <c r="D10" i="22"/>
  <c r="BW23" i="18"/>
  <c r="BV23" i="18"/>
  <c r="BU23" i="18"/>
  <c r="BT23" i="18"/>
  <c r="BS23" i="18"/>
  <c r="BR23" i="18"/>
  <c r="BQ23" i="18"/>
  <c r="BP23" i="18"/>
  <c r="BO23" i="18"/>
  <c r="BN23" i="18"/>
  <c r="BM23" i="18"/>
  <c r="BL23" i="18"/>
  <c r="BK23" i="18"/>
  <c r="BJ23" i="18"/>
  <c r="BI23" i="18"/>
  <c r="BH23" i="18"/>
  <c r="BG23" i="18"/>
  <c r="BF23" i="18"/>
  <c r="BE23" i="18"/>
  <c r="BD23" i="18"/>
  <c r="BC23" i="18"/>
  <c r="BB23" i="18"/>
  <c r="BA23" i="18"/>
  <c r="AZ23" i="18"/>
  <c r="AY23" i="18"/>
  <c r="D36" i="15" l="1"/>
  <c r="AN36" i="15"/>
  <c r="E36" i="15"/>
  <c r="Q36" i="15"/>
  <c r="AC36" i="15"/>
  <c r="AO36" i="15"/>
  <c r="BA36" i="15"/>
  <c r="M16" i="21"/>
  <c r="CH16" i="21" s="1"/>
  <c r="AO16" i="21"/>
  <c r="O16" i="21"/>
  <c r="P36" i="15"/>
  <c r="AD36" i="15"/>
  <c r="G36" i="15"/>
  <c r="AQ36" i="15"/>
  <c r="AY16" i="21"/>
  <c r="N16" i="21"/>
  <c r="H36" i="15"/>
  <c r="AF36" i="15"/>
  <c r="AR36" i="15"/>
  <c r="AS16" i="21"/>
  <c r="AQ16" i="21"/>
  <c r="AP16" i="21"/>
  <c r="AM16" i="21"/>
  <c r="I36" i="15"/>
  <c r="U36" i="15"/>
  <c r="AG36" i="15"/>
  <c r="AS36" i="15"/>
  <c r="AK16" i="21"/>
  <c r="AI16" i="21"/>
  <c r="AV16" i="21"/>
  <c r="AL16" i="21"/>
  <c r="M28" i="15"/>
  <c r="Y28" i="15"/>
  <c r="AK28" i="15"/>
  <c r="AW28" i="15"/>
  <c r="J36" i="15"/>
  <c r="V36" i="15"/>
  <c r="AH36" i="15"/>
  <c r="AT36" i="15"/>
  <c r="AC16" i="21"/>
  <c r="AA16" i="21"/>
  <c r="AN16" i="21"/>
  <c r="AE16" i="21"/>
  <c r="AM36" i="15"/>
  <c r="AY36" i="15"/>
  <c r="AZ36" i="15"/>
  <c r="F36" i="15"/>
  <c r="R36" i="15"/>
  <c r="AP36" i="15"/>
  <c r="AE36" i="15"/>
  <c r="X36" i="15"/>
  <c r="AV36" i="15"/>
  <c r="AZ16" i="21"/>
  <c r="AX16" i="21"/>
  <c r="X16" i="21"/>
  <c r="W16" i="21"/>
  <c r="D28" i="15"/>
  <c r="P28" i="15"/>
  <c r="AB28" i="15"/>
  <c r="AN28" i="15"/>
  <c r="AZ28" i="15"/>
  <c r="M36" i="15"/>
  <c r="Y36" i="15"/>
  <c r="AK36" i="15"/>
  <c r="AW36" i="15"/>
  <c r="AR16" i="21"/>
  <c r="AH16" i="21"/>
  <c r="P16" i="21"/>
  <c r="AB36" i="15"/>
  <c r="BB36" i="15"/>
  <c r="S36" i="15"/>
  <c r="Q16" i="21"/>
  <c r="T36" i="15"/>
  <c r="K36" i="15"/>
  <c r="W36" i="15"/>
  <c r="AI36" i="15"/>
  <c r="AU36" i="15"/>
  <c r="U16" i="21"/>
  <c r="S16" i="21"/>
  <c r="AF16" i="21"/>
  <c r="AD16" i="21"/>
  <c r="O28" i="15"/>
  <c r="AA28" i="15"/>
  <c r="AM28" i="15"/>
  <c r="AY28" i="15"/>
  <c r="BX16" i="20"/>
  <c r="L36" i="15"/>
  <c r="AJ36" i="15"/>
  <c r="E28" i="15"/>
  <c r="Q28" i="15"/>
  <c r="AC28" i="15"/>
  <c r="AO28" i="15"/>
  <c r="N36" i="15"/>
  <c r="Z36" i="15"/>
  <c r="AL36" i="15"/>
  <c r="AJ16" i="21"/>
  <c r="Z16" i="21"/>
  <c r="BB16" i="21"/>
  <c r="CH17" i="21"/>
  <c r="D3" i="27"/>
  <c r="D11" i="22"/>
  <c r="F9" i="25"/>
  <c r="G9" i="25" s="1"/>
  <c r="H9" i="25" s="1"/>
  <c r="I9" i="25" s="1"/>
  <c r="J9" i="25" s="1"/>
  <c r="K9" i="25" s="1"/>
  <c r="L9" i="25" s="1"/>
  <c r="M9" i="25" s="1"/>
  <c r="N9" i="25" s="1"/>
  <c r="O9" i="25" s="1"/>
  <c r="P9" i="25" s="1"/>
  <c r="Q9" i="25" s="1"/>
  <c r="R9" i="25" s="1"/>
  <c r="S9" i="25" s="1"/>
  <c r="T9" i="25" s="1"/>
  <c r="U9" i="25" s="1"/>
  <c r="V9" i="25" s="1"/>
  <c r="W9" i="25" s="1"/>
  <c r="X9" i="25" s="1"/>
  <c r="Y9" i="25" s="1"/>
  <c r="Z9" i="25" s="1"/>
  <c r="AA9" i="25" s="1"/>
  <c r="AB9" i="25" s="1"/>
  <c r="AC9" i="25" s="1"/>
  <c r="AD9" i="25" s="1"/>
  <c r="AE9" i="25" s="1"/>
  <c r="AF9" i="25" s="1"/>
  <c r="AG9" i="25" s="1"/>
  <c r="AH9" i="25" s="1"/>
  <c r="AI9" i="25" s="1"/>
  <c r="AJ9" i="25" s="1"/>
  <c r="AK9" i="25" s="1"/>
  <c r="AL9" i="25" s="1"/>
  <c r="AM9" i="25" s="1"/>
  <c r="AN9" i="25" s="1"/>
  <c r="AO9" i="25" s="1"/>
  <c r="AP9" i="25" s="1"/>
  <c r="AQ9" i="25" s="1"/>
  <c r="AR9" i="25" s="1"/>
  <c r="AS9" i="25" s="1"/>
  <c r="AT9" i="25" s="1"/>
  <c r="AU9" i="25" s="1"/>
  <c r="AV9" i="25" s="1"/>
  <c r="AW9" i="25" s="1"/>
  <c r="AX9" i="25" s="1"/>
  <c r="AY9" i="25" s="1"/>
  <c r="AZ9" i="25" s="1"/>
  <c r="BA9" i="25" s="1"/>
  <c r="BB9" i="25" s="1"/>
  <c r="BC9" i="25" s="1"/>
  <c r="BW8" i="24"/>
  <c r="BV8" i="24"/>
  <c r="BU8" i="24"/>
  <c r="BT8" i="24"/>
  <c r="BS8" i="24"/>
  <c r="BR8" i="24"/>
  <c r="BQ8" i="24"/>
  <c r="BP8" i="24"/>
  <c r="BO8" i="24"/>
  <c r="BN8" i="24"/>
  <c r="BM8" i="24"/>
  <c r="BL8" i="24"/>
  <c r="BK8" i="24"/>
  <c r="BJ8" i="24"/>
  <c r="BI8" i="24"/>
  <c r="BH8" i="24"/>
  <c r="BG8" i="24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D3" i="24"/>
  <c r="E3" i="24" s="1"/>
  <c r="F3" i="24" s="1"/>
  <c r="G3" i="24" s="1"/>
  <c r="H3" i="24" s="1"/>
  <c r="I3" i="24" s="1"/>
  <c r="J3" i="24" s="1"/>
  <c r="K3" i="24" s="1"/>
  <c r="L3" i="24" s="1"/>
  <c r="M3" i="24" s="1"/>
  <c r="N3" i="24" s="1"/>
  <c r="O3" i="24" s="1"/>
  <c r="P3" i="24" s="1"/>
  <c r="Q3" i="24" s="1"/>
  <c r="R3" i="24" s="1"/>
  <c r="S3" i="24" s="1"/>
  <c r="T3" i="24" s="1"/>
  <c r="U3" i="24" s="1"/>
  <c r="V3" i="24" s="1"/>
  <c r="W3" i="24" s="1"/>
  <c r="X3" i="24" s="1"/>
  <c r="Y3" i="24" s="1"/>
  <c r="Z3" i="24" s="1"/>
  <c r="AA3" i="24" s="1"/>
  <c r="AB3" i="24" s="1"/>
  <c r="AC3" i="24" s="1"/>
  <c r="AD3" i="24" s="1"/>
  <c r="AE3" i="24" s="1"/>
  <c r="AF3" i="24" s="1"/>
  <c r="AG3" i="24" s="1"/>
  <c r="AH3" i="24" s="1"/>
  <c r="AI3" i="24" s="1"/>
  <c r="AJ3" i="24" s="1"/>
  <c r="AK3" i="24" s="1"/>
  <c r="AL3" i="24" s="1"/>
  <c r="AM3" i="24" s="1"/>
  <c r="AN3" i="24" s="1"/>
  <c r="AO3" i="24" s="1"/>
  <c r="AP3" i="24" s="1"/>
  <c r="AQ3" i="24" s="1"/>
  <c r="AR3" i="24" s="1"/>
  <c r="AS3" i="24" s="1"/>
  <c r="AT3" i="24" s="1"/>
  <c r="AU3" i="24" s="1"/>
  <c r="AV3" i="24" s="1"/>
  <c r="AW3" i="24" s="1"/>
  <c r="AX3" i="24" s="1"/>
  <c r="AY3" i="24" s="1"/>
  <c r="AZ3" i="24" s="1"/>
  <c r="BA3" i="24" s="1"/>
  <c r="BB3" i="24" s="1"/>
  <c r="BC3" i="24" s="1"/>
  <c r="BD3" i="24" s="1"/>
  <c r="BE3" i="24" s="1"/>
  <c r="BF3" i="24" s="1"/>
  <c r="BG3" i="24" s="1"/>
  <c r="BH3" i="24" s="1"/>
  <c r="BI3" i="24" s="1"/>
  <c r="BJ3" i="24" s="1"/>
  <c r="BK3" i="24" s="1"/>
  <c r="BL3" i="24" s="1"/>
  <c r="BM3" i="24" s="1"/>
  <c r="BN3" i="24" s="1"/>
  <c r="BO3" i="24" s="1"/>
  <c r="BP3" i="24" s="1"/>
  <c r="BQ3" i="24" s="1"/>
  <c r="BR3" i="24" s="1"/>
  <c r="BS3" i="24" s="1"/>
  <c r="BT3" i="24" s="1"/>
  <c r="BU3" i="24" s="1"/>
  <c r="BV3" i="24" s="1"/>
  <c r="BW3" i="24" s="1"/>
  <c r="E3" i="27" l="1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P3" i="27" s="1"/>
  <c r="Q3" i="27" s="1"/>
  <c r="R3" i="27" s="1"/>
  <c r="S3" i="27" s="1"/>
  <c r="T3" i="27" s="1"/>
  <c r="U3" i="27" s="1"/>
  <c r="V3" i="27" s="1"/>
  <c r="W3" i="27" s="1"/>
  <c r="X3" i="27" s="1"/>
  <c r="Y3" i="27" s="1"/>
  <c r="Z3" i="27" s="1"/>
  <c r="AA3" i="27" s="1"/>
  <c r="AB3" i="27" s="1"/>
  <c r="AC3" i="27" s="1"/>
  <c r="AD3" i="27" s="1"/>
  <c r="AE3" i="27" s="1"/>
  <c r="AF3" i="27" s="1"/>
  <c r="AG3" i="27" s="1"/>
  <c r="AH3" i="27" s="1"/>
  <c r="AI3" i="27" s="1"/>
  <c r="AJ3" i="27" s="1"/>
  <c r="AK3" i="27" s="1"/>
  <c r="AL3" i="27" s="1"/>
  <c r="AM3" i="27" s="1"/>
  <c r="AN3" i="27" s="1"/>
  <c r="AO3" i="27" s="1"/>
  <c r="AP3" i="27" s="1"/>
  <c r="AQ3" i="27" s="1"/>
  <c r="AR3" i="27" s="1"/>
  <c r="AS3" i="27" s="1"/>
  <c r="AT3" i="27" s="1"/>
  <c r="AU3" i="27" s="1"/>
  <c r="AV3" i="27" s="1"/>
  <c r="AW3" i="27" s="1"/>
  <c r="AX3" i="27" s="1"/>
  <c r="AY3" i="27" s="1"/>
  <c r="AZ3" i="27" s="1"/>
  <c r="BA3" i="27" s="1"/>
  <c r="BB3" i="27" s="1"/>
  <c r="BC3" i="27" s="1"/>
  <c r="BD3" i="27" s="1"/>
  <c r="BE3" i="27" s="1"/>
  <c r="BF3" i="27" s="1"/>
  <c r="BG3" i="27" s="1"/>
  <c r="BH3" i="27" s="1"/>
  <c r="BI3" i="27" s="1"/>
  <c r="BJ3" i="27" s="1"/>
  <c r="BK3" i="27" s="1"/>
  <c r="BL3" i="27" s="1"/>
  <c r="BM3" i="27" s="1"/>
  <c r="BN3" i="27" s="1"/>
  <c r="BO3" i="27" s="1"/>
  <c r="BP3" i="27" s="1"/>
  <c r="BQ3" i="27" s="1"/>
  <c r="BR3" i="27" s="1"/>
  <c r="BS3" i="27" s="1"/>
  <c r="BT3" i="27" s="1"/>
  <c r="BU3" i="27" s="1"/>
  <c r="BV3" i="27" s="1"/>
  <c r="BW3" i="27" s="1"/>
  <c r="BX8" i="24"/>
  <c r="BC36" i="15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N3" i="2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AJ3" i="21" s="1"/>
  <c r="AK3" i="21" s="1"/>
  <c r="AL3" i="21" s="1"/>
  <c r="AM3" i="21" s="1"/>
  <c r="AN3" i="21" s="1"/>
  <c r="AO3" i="21" s="1"/>
  <c r="AP3" i="21" s="1"/>
  <c r="AQ3" i="21" s="1"/>
  <c r="AR3" i="21" s="1"/>
  <c r="AS3" i="21" s="1"/>
  <c r="AT3" i="21" s="1"/>
  <c r="AU3" i="21" s="1"/>
  <c r="AV3" i="21" s="1"/>
  <c r="AW3" i="21" s="1"/>
  <c r="AX3" i="21" s="1"/>
  <c r="AY3" i="21" s="1"/>
  <c r="AZ3" i="21" s="1"/>
  <c r="BA3" i="21" s="1"/>
  <c r="BB3" i="21" s="1"/>
  <c r="BC3" i="21" s="1"/>
  <c r="BD3" i="21" s="1"/>
  <c r="BE3" i="21" s="1"/>
  <c r="BF3" i="21" s="1"/>
  <c r="BG3" i="21" s="1"/>
  <c r="BH3" i="21" s="1"/>
  <c r="BI3" i="21" s="1"/>
  <c r="BJ3" i="21" s="1"/>
  <c r="BK3" i="21" s="1"/>
  <c r="BL3" i="21" s="1"/>
  <c r="BM3" i="21" s="1"/>
  <c r="BN3" i="21" s="1"/>
  <c r="BO3" i="21" s="1"/>
  <c r="BP3" i="21" s="1"/>
  <c r="BQ3" i="21" s="1"/>
  <c r="BR3" i="21" s="1"/>
  <c r="BS3" i="21" s="1"/>
  <c r="BT3" i="21" s="1"/>
  <c r="BU3" i="21" s="1"/>
  <c r="BV3" i="21" s="1"/>
  <c r="BW3" i="21" s="1"/>
  <c r="BX3" i="21" s="1"/>
  <c r="BY3" i="21" s="1"/>
  <c r="BZ3" i="21" s="1"/>
  <c r="CA3" i="21" s="1"/>
  <c r="CB3" i="21" s="1"/>
  <c r="CC3" i="21" s="1"/>
  <c r="CD3" i="21" s="1"/>
  <c r="CE3" i="21" s="1"/>
  <c r="CF3" i="21" s="1"/>
  <c r="CG3" i="21" s="1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D21" i="23"/>
  <c r="E14" i="23"/>
  <c r="E8" i="23"/>
  <c r="H11" i="22"/>
  <c r="G11" i="22"/>
  <c r="F11" i="22"/>
  <c r="E11" i="22"/>
  <c r="E4" i="21" l="1"/>
  <c r="C6" i="21"/>
  <c r="C5" i="21"/>
  <c r="I4" i="21"/>
  <c r="H4" i="21"/>
  <c r="BX8" i="20"/>
  <c r="D3" i="20"/>
  <c r="E3" i="20" s="1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AI3" i="20" s="1"/>
  <c r="AJ3" i="20" s="1"/>
  <c r="AK3" i="20" s="1"/>
  <c r="AL3" i="20" s="1"/>
  <c r="AM3" i="20" s="1"/>
  <c r="AN3" i="20" s="1"/>
  <c r="AO3" i="20" s="1"/>
  <c r="AP3" i="20" s="1"/>
  <c r="AQ3" i="20" s="1"/>
  <c r="AR3" i="20" s="1"/>
  <c r="AS3" i="20" s="1"/>
  <c r="AT3" i="20" s="1"/>
  <c r="AU3" i="20" s="1"/>
  <c r="AV3" i="20" s="1"/>
  <c r="AW3" i="20" s="1"/>
  <c r="AX3" i="20" s="1"/>
  <c r="AY3" i="20" s="1"/>
  <c r="AZ3" i="20" s="1"/>
  <c r="BA3" i="20" s="1"/>
  <c r="BB3" i="20" s="1"/>
  <c r="BC3" i="20" s="1"/>
  <c r="BD3" i="20" s="1"/>
  <c r="BE3" i="20" s="1"/>
  <c r="BF3" i="20" s="1"/>
  <c r="BG3" i="20" s="1"/>
  <c r="BH3" i="20" s="1"/>
  <c r="BI3" i="20" s="1"/>
  <c r="BJ3" i="20" s="1"/>
  <c r="BK3" i="20" s="1"/>
  <c r="BL3" i="20" s="1"/>
  <c r="BM3" i="20" s="1"/>
  <c r="BN3" i="20" s="1"/>
  <c r="BO3" i="20" s="1"/>
  <c r="BP3" i="20" s="1"/>
  <c r="BQ3" i="20" s="1"/>
  <c r="BR3" i="20" s="1"/>
  <c r="BS3" i="20" s="1"/>
  <c r="BT3" i="20" s="1"/>
  <c r="BU3" i="20" s="1"/>
  <c r="BV3" i="20" s="1"/>
  <c r="BW3" i="20" s="1"/>
  <c r="D61" i="15"/>
  <c r="C6" i="18"/>
  <c r="C7" i="18" s="1"/>
  <c r="D4" i="21" l="1"/>
  <c r="C4" i="21"/>
  <c r="M4" i="21" s="1"/>
  <c r="M28" i="21" s="1"/>
  <c r="BH6" i="21"/>
  <c r="BH30" i="21" s="1"/>
  <c r="BP6" i="21"/>
  <c r="BP30" i="21" s="1"/>
  <c r="BX6" i="21"/>
  <c r="BX30" i="21" s="1"/>
  <c r="CF6" i="21"/>
  <c r="CF30" i="21" s="1"/>
  <c r="T6" i="21"/>
  <c r="T30" i="21" s="1"/>
  <c r="AB6" i="21"/>
  <c r="AB30" i="21" s="1"/>
  <c r="AJ6" i="21"/>
  <c r="AJ30" i="21" s="1"/>
  <c r="AR6" i="21"/>
  <c r="AR30" i="21" s="1"/>
  <c r="AZ6" i="21"/>
  <c r="AZ30" i="21" s="1"/>
  <c r="BD6" i="21"/>
  <c r="BD30" i="21" s="1"/>
  <c r="P6" i="21"/>
  <c r="P30" i="21" s="1"/>
  <c r="AF6" i="21"/>
  <c r="AF30" i="21" s="1"/>
  <c r="M6" i="21"/>
  <c r="BU6" i="21"/>
  <c r="BU30" i="21" s="1"/>
  <c r="AG6" i="21"/>
  <c r="AG30" i="21" s="1"/>
  <c r="AY6" i="21"/>
  <c r="AY30" i="21" s="1"/>
  <c r="BI6" i="21"/>
  <c r="BI30" i="21" s="1"/>
  <c r="BQ6" i="21"/>
  <c r="BQ30" i="21" s="1"/>
  <c r="BY6" i="21"/>
  <c r="BY30" i="21" s="1"/>
  <c r="CG6" i="21"/>
  <c r="CG30" i="21" s="1"/>
  <c r="U6" i="21"/>
  <c r="U30" i="21" s="1"/>
  <c r="AC6" i="21"/>
  <c r="AC30" i="21" s="1"/>
  <c r="AK6" i="21"/>
  <c r="AK30" i="21" s="1"/>
  <c r="AS6" i="21"/>
  <c r="AS30" i="21" s="1"/>
  <c r="BA6" i="21"/>
  <c r="BA30" i="21" s="1"/>
  <c r="CB6" i="21"/>
  <c r="CB30" i="21" s="1"/>
  <c r="BE6" i="21"/>
  <c r="BE30" i="21" s="1"/>
  <c r="Q6" i="21"/>
  <c r="Q30" i="21" s="1"/>
  <c r="BJ6" i="21"/>
  <c r="BJ30" i="21" s="1"/>
  <c r="BR6" i="21"/>
  <c r="BR30" i="21" s="1"/>
  <c r="BZ6" i="21"/>
  <c r="BZ30" i="21" s="1"/>
  <c r="N6" i="21"/>
  <c r="N30" i="21" s="1"/>
  <c r="V6" i="21"/>
  <c r="V30" i="21" s="1"/>
  <c r="AD6" i="21"/>
  <c r="AD30" i="21" s="1"/>
  <c r="AL6" i="21"/>
  <c r="AL30" i="21" s="1"/>
  <c r="AT6" i="21"/>
  <c r="AT30" i="21" s="1"/>
  <c r="BB6" i="21"/>
  <c r="BB30" i="21" s="1"/>
  <c r="BL6" i="21"/>
  <c r="BL30" i="21" s="1"/>
  <c r="X6" i="21"/>
  <c r="X30" i="21" s="1"/>
  <c r="AN6" i="21"/>
  <c r="AN30" i="21" s="1"/>
  <c r="BM6" i="21"/>
  <c r="BM30" i="21" s="1"/>
  <c r="Y6" i="21"/>
  <c r="Y30" i="21" s="1"/>
  <c r="BK6" i="21"/>
  <c r="BK30" i="21" s="1"/>
  <c r="BS6" i="21"/>
  <c r="BS30" i="21" s="1"/>
  <c r="CA6" i="21"/>
  <c r="CA30" i="21" s="1"/>
  <c r="O6" i="21"/>
  <c r="O30" i="21" s="1"/>
  <c r="W6" i="21"/>
  <c r="W30" i="21" s="1"/>
  <c r="AE6" i="21"/>
  <c r="AE30" i="21" s="1"/>
  <c r="AM6" i="21"/>
  <c r="AM30" i="21" s="1"/>
  <c r="AU6" i="21"/>
  <c r="AU30" i="21" s="1"/>
  <c r="BC6" i="21"/>
  <c r="BC30" i="21" s="1"/>
  <c r="BT6" i="21"/>
  <c r="BT30" i="21" s="1"/>
  <c r="AV6" i="21"/>
  <c r="AV30" i="21" s="1"/>
  <c r="CC6" i="21"/>
  <c r="CC30" i="21" s="1"/>
  <c r="AO6" i="21"/>
  <c r="AO30" i="21" s="1"/>
  <c r="AW6" i="21"/>
  <c r="AW30" i="21" s="1"/>
  <c r="AI6" i="21"/>
  <c r="AI30" i="21" s="1"/>
  <c r="BF6" i="21"/>
  <c r="BF30" i="21" s="1"/>
  <c r="BN6" i="21"/>
  <c r="BN30" i="21" s="1"/>
  <c r="BV6" i="21"/>
  <c r="BV30" i="21" s="1"/>
  <c r="CD6" i="21"/>
  <c r="CD30" i="21" s="1"/>
  <c r="R6" i="21"/>
  <c r="R30" i="21" s="1"/>
  <c r="Z6" i="21"/>
  <c r="Z30" i="21" s="1"/>
  <c r="AH6" i="21"/>
  <c r="AH30" i="21" s="1"/>
  <c r="AP6" i="21"/>
  <c r="AP30" i="21" s="1"/>
  <c r="AX6" i="21"/>
  <c r="AX30" i="21" s="1"/>
  <c r="BG6" i="21"/>
  <c r="BG30" i="21" s="1"/>
  <c r="BO6" i="21"/>
  <c r="BO30" i="21" s="1"/>
  <c r="BW6" i="21"/>
  <c r="BW30" i="21" s="1"/>
  <c r="CE6" i="21"/>
  <c r="CE30" i="21" s="1"/>
  <c r="S6" i="21"/>
  <c r="S30" i="21" s="1"/>
  <c r="AA6" i="21"/>
  <c r="AA30" i="21" s="1"/>
  <c r="AQ6" i="21"/>
  <c r="AQ30" i="21" s="1"/>
  <c r="BI5" i="21"/>
  <c r="BI29" i="21" s="1"/>
  <c r="BQ5" i="21"/>
  <c r="BQ29" i="21" s="1"/>
  <c r="BY5" i="21"/>
  <c r="BY29" i="21" s="1"/>
  <c r="CG5" i="21"/>
  <c r="CG29" i="21" s="1"/>
  <c r="O5" i="21"/>
  <c r="O29" i="21" s="1"/>
  <c r="W5" i="21"/>
  <c r="W29" i="21" s="1"/>
  <c r="AE5" i="21"/>
  <c r="AE29" i="21" s="1"/>
  <c r="AM5" i="21"/>
  <c r="AM29" i="21" s="1"/>
  <c r="AU5" i="21"/>
  <c r="AU29" i="21" s="1"/>
  <c r="BC5" i="21"/>
  <c r="BC29" i="21" s="1"/>
  <c r="BJ5" i="21"/>
  <c r="BJ29" i="21" s="1"/>
  <c r="BR5" i="21"/>
  <c r="BR29" i="21" s="1"/>
  <c r="BZ5" i="21"/>
  <c r="BZ29" i="21" s="1"/>
  <c r="P5" i="21"/>
  <c r="P29" i="21" s="1"/>
  <c r="X5" i="21"/>
  <c r="X29" i="21" s="1"/>
  <c r="AF5" i="21"/>
  <c r="AF29" i="21" s="1"/>
  <c r="AN5" i="21"/>
  <c r="AN29" i="21" s="1"/>
  <c r="AV5" i="21"/>
  <c r="AV29" i="21" s="1"/>
  <c r="AK5" i="21"/>
  <c r="AK29" i="21" s="1"/>
  <c r="BP5" i="21"/>
  <c r="BP29" i="21" s="1"/>
  <c r="N5" i="21"/>
  <c r="N29" i="21" s="1"/>
  <c r="BK5" i="21"/>
  <c r="BK29" i="21" s="1"/>
  <c r="BS5" i="21"/>
  <c r="BS29" i="21" s="1"/>
  <c r="CA5" i="21"/>
  <c r="CA29" i="21" s="1"/>
  <c r="Q5" i="21"/>
  <c r="Q29" i="21" s="1"/>
  <c r="Y5" i="21"/>
  <c r="Y29" i="21" s="1"/>
  <c r="AG5" i="21"/>
  <c r="AG29" i="21" s="1"/>
  <c r="AO5" i="21"/>
  <c r="AO29" i="21" s="1"/>
  <c r="AW5" i="21"/>
  <c r="AW29" i="21" s="1"/>
  <c r="BO5" i="21"/>
  <c r="BO29" i="21" s="1"/>
  <c r="U5" i="21"/>
  <c r="U29" i="21" s="1"/>
  <c r="CF5" i="21"/>
  <c r="CF29" i="21" s="1"/>
  <c r="AT5" i="21"/>
  <c r="AT29" i="21" s="1"/>
  <c r="BD5" i="21"/>
  <c r="BD29" i="21" s="1"/>
  <c r="BL5" i="21"/>
  <c r="BL29" i="21" s="1"/>
  <c r="BT5" i="21"/>
  <c r="BT29" i="21" s="1"/>
  <c r="CB5" i="21"/>
  <c r="CB29" i="21" s="1"/>
  <c r="R5" i="21"/>
  <c r="R29" i="21" s="1"/>
  <c r="Z5" i="21"/>
  <c r="Z29" i="21" s="1"/>
  <c r="AH5" i="21"/>
  <c r="AH29" i="21" s="1"/>
  <c r="AP5" i="21"/>
  <c r="AP29" i="21" s="1"/>
  <c r="AX5" i="21"/>
  <c r="AX29" i="21" s="1"/>
  <c r="BG5" i="21"/>
  <c r="BG29" i="21" s="1"/>
  <c r="AC5" i="21"/>
  <c r="AC29" i="21" s="1"/>
  <c r="BH5" i="21"/>
  <c r="BH29" i="21" s="1"/>
  <c r="AL5" i="21"/>
  <c r="AL29" i="21" s="1"/>
  <c r="BE5" i="21"/>
  <c r="BE29" i="21" s="1"/>
  <c r="BM5" i="21"/>
  <c r="BM29" i="21" s="1"/>
  <c r="BU5" i="21"/>
  <c r="BU29" i="21" s="1"/>
  <c r="CC5" i="21"/>
  <c r="CC29" i="21" s="1"/>
  <c r="S5" i="21"/>
  <c r="S29" i="21" s="1"/>
  <c r="AA5" i="21"/>
  <c r="AA29" i="21" s="1"/>
  <c r="AI5" i="21"/>
  <c r="AI29" i="21" s="1"/>
  <c r="AQ5" i="21"/>
  <c r="AQ29" i="21" s="1"/>
  <c r="AY5" i="21"/>
  <c r="AY29" i="21" s="1"/>
  <c r="M5" i="21"/>
  <c r="BW5" i="21"/>
  <c r="BW29" i="21" s="1"/>
  <c r="BA5" i="21"/>
  <c r="BA29" i="21" s="1"/>
  <c r="BX5" i="21"/>
  <c r="BX29" i="21" s="1"/>
  <c r="V5" i="21"/>
  <c r="V29" i="21" s="1"/>
  <c r="BF5" i="21"/>
  <c r="BF29" i="21" s="1"/>
  <c r="BN5" i="21"/>
  <c r="BN29" i="21" s="1"/>
  <c r="BV5" i="21"/>
  <c r="BV29" i="21" s="1"/>
  <c r="CD5" i="21"/>
  <c r="CD29" i="21" s="1"/>
  <c r="T5" i="21"/>
  <c r="T29" i="21" s="1"/>
  <c r="AB5" i="21"/>
  <c r="AB29" i="21" s="1"/>
  <c r="AJ5" i="21"/>
  <c r="AJ29" i="21" s="1"/>
  <c r="AR5" i="21"/>
  <c r="AR29" i="21" s="1"/>
  <c r="AZ5" i="21"/>
  <c r="AZ29" i="21" s="1"/>
  <c r="CE5" i="21"/>
  <c r="CE29" i="21" s="1"/>
  <c r="AS5" i="21"/>
  <c r="AS29" i="21" s="1"/>
  <c r="AD5" i="21"/>
  <c r="AD29" i="21" s="1"/>
  <c r="BB5" i="21"/>
  <c r="BB29" i="21" s="1"/>
  <c r="BC28" i="15"/>
  <c r="BC27" i="15"/>
  <c r="C21" i="18"/>
  <c r="C22" i="18" s="1"/>
  <c r="CH6" i="21" l="1"/>
  <c r="M30" i="21"/>
  <c r="CH30" i="21" s="1"/>
  <c r="BL4" i="21"/>
  <c r="BL28" i="21" s="1"/>
  <c r="BX4" i="21"/>
  <c r="BX28" i="21" s="1"/>
  <c r="BN4" i="21"/>
  <c r="BN28" i="21" s="1"/>
  <c r="BZ4" i="21"/>
  <c r="BZ28" i="21" s="1"/>
  <c r="BO4" i="21"/>
  <c r="BO28" i="21" s="1"/>
  <c r="CA4" i="21"/>
  <c r="CA28" i="21" s="1"/>
  <c r="BV4" i="21"/>
  <c r="BV28" i="21" s="1"/>
  <c r="BM4" i="21"/>
  <c r="BM28" i="21" s="1"/>
  <c r="BY4" i="21"/>
  <c r="BY28" i="21" s="1"/>
  <c r="BJ4" i="21"/>
  <c r="BJ28" i="21" s="1"/>
  <c r="BC4" i="21"/>
  <c r="BC28" i="21" s="1"/>
  <c r="BK4" i="21"/>
  <c r="BK28" i="21" s="1"/>
  <c r="BW4" i="21"/>
  <c r="BW28" i="21" s="1"/>
  <c r="BD4" i="21"/>
  <c r="BD28" i="21" s="1"/>
  <c r="BP4" i="21"/>
  <c r="BP28" i="21" s="1"/>
  <c r="CB4" i="21"/>
  <c r="CB28" i="21" s="1"/>
  <c r="BE4" i="21"/>
  <c r="BE28" i="21" s="1"/>
  <c r="BQ4" i="21"/>
  <c r="BQ28" i="21" s="1"/>
  <c r="CC4" i="21"/>
  <c r="CC28" i="21" s="1"/>
  <c r="BF4" i="21"/>
  <c r="BF28" i="21" s="1"/>
  <c r="BR4" i="21"/>
  <c r="BR28" i="21" s="1"/>
  <c r="CD4" i="21"/>
  <c r="CD28" i="21" s="1"/>
  <c r="BG4" i="21"/>
  <c r="BG28" i="21" s="1"/>
  <c r="BS4" i="21"/>
  <c r="BS28" i="21" s="1"/>
  <c r="CE4" i="21"/>
  <c r="CE28" i="21" s="1"/>
  <c r="BH4" i="21"/>
  <c r="BH28" i="21" s="1"/>
  <c r="BT4" i="21"/>
  <c r="BT28" i="21" s="1"/>
  <c r="CF4" i="21"/>
  <c r="CF28" i="21" s="1"/>
  <c r="BI4" i="21"/>
  <c r="BI28" i="21" s="1"/>
  <c r="BU4" i="21"/>
  <c r="BU28" i="21" s="1"/>
  <c r="CG4" i="21"/>
  <c r="CG28" i="21" s="1"/>
  <c r="M29" i="21"/>
  <c r="CH29" i="21" s="1"/>
  <c r="CH5" i="21"/>
  <c r="T4" i="21"/>
  <c r="T28" i="21" s="1"/>
  <c r="AB4" i="21"/>
  <c r="AB28" i="21" s="1"/>
  <c r="AJ4" i="21"/>
  <c r="AJ28" i="21" s="1"/>
  <c r="AR4" i="21"/>
  <c r="AR28" i="21" s="1"/>
  <c r="AZ4" i="21"/>
  <c r="AZ28" i="21" s="1"/>
  <c r="AK4" i="21"/>
  <c r="AK28" i="21" s="1"/>
  <c r="N4" i="21"/>
  <c r="AD4" i="21"/>
  <c r="AD28" i="21" s="1"/>
  <c r="BB4" i="21"/>
  <c r="BB28" i="21" s="1"/>
  <c r="O4" i="21"/>
  <c r="O28" i="21" s="1"/>
  <c r="W4" i="21"/>
  <c r="W28" i="21" s="1"/>
  <c r="AE4" i="21"/>
  <c r="AE28" i="21" s="1"/>
  <c r="AM4" i="21"/>
  <c r="AM28" i="21" s="1"/>
  <c r="AU4" i="21"/>
  <c r="AU28" i="21" s="1"/>
  <c r="Q4" i="21"/>
  <c r="Q28" i="21" s="1"/>
  <c r="Y4" i="21"/>
  <c r="Y28" i="21" s="1"/>
  <c r="AG4" i="21"/>
  <c r="AG28" i="21" s="1"/>
  <c r="AO4" i="21"/>
  <c r="AO28" i="21" s="1"/>
  <c r="AW4" i="21"/>
  <c r="AW28" i="21" s="1"/>
  <c r="R4" i="21"/>
  <c r="R28" i="21" s="1"/>
  <c r="AH4" i="21"/>
  <c r="AH28" i="21" s="1"/>
  <c r="AP4" i="21"/>
  <c r="AP28" i="21" s="1"/>
  <c r="P4" i="21"/>
  <c r="P28" i="21" s="1"/>
  <c r="X4" i="21"/>
  <c r="X28" i="21" s="1"/>
  <c r="AF4" i="21"/>
  <c r="AF28" i="21" s="1"/>
  <c r="AN4" i="21"/>
  <c r="AN28" i="21" s="1"/>
  <c r="AV4" i="21"/>
  <c r="AV28" i="21" s="1"/>
  <c r="Z4" i="21"/>
  <c r="Z28" i="21" s="1"/>
  <c r="AX4" i="21"/>
  <c r="AX28" i="21" s="1"/>
  <c r="AL4" i="21"/>
  <c r="AL28" i="21" s="1"/>
  <c r="S4" i="21"/>
  <c r="S28" i="21" s="1"/>
  <c r="AA4" i="21"/>
  <c r="AA28" i="21" s="1"/>
  <c r="AI4" i="21"/>
  <c r="AI28" i="21" s="1"/>
  <c r="AQ4" i="21"/>
  <c r="AQ28" i="21" s="1"/>
  <c r="AY4" i="21"/>
  <c r="AY28" i="21" s="1"/>
  <c r="U4" i="21"/>
  <c r="U28" i="21" s="1"/>
  <c r="AC4" i="21"/>
  <c r="AC28" i="21" s="1"/>
  <c r="AS4" i="21"/>
  <c r="AS28" i="21" s="1"/>
  <c r="BA4" i="21"/>
  <c r="BA28" i="21" s="1"/>
  <c r="V4" i="21"/>
  <c r="V28" i="21" s="1"/>
  <c r="AT4" i="21"/>
  <c r="AT28" i="21" s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D7" i="17"/>
  <c r="C11" i="18"/>
  <c r="D3" i="18"/>
  <c r="D6" i="18" s="1"/>
  <c r="D7" i="18" s="1"/>
  <c r="N28" i="21" l="1"/>
  <c r="CH28" i="21" s="1"/>
  <c r="CH4" i="21"/>
  <c r="D11" i="18"/>
  <c r="D21" i="18"/>
  <c r="D22" i="18" s="1"/>
  <c r="C15" i="18"/>
  <c r="C16" i="18" s="1"/>
  <c r="E3" i="18"/>
  <c r="Z6" i="17"/>
  <c r="Z5" i="17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H12" i="13"/>
  <c r="D10" i="15" s="1"/>
  <c r="H11" i="13"/>
  <c r="D9" i="15" s="1"/>
  <c r="H10" i="13"/>
  <c r="D8" i="15" s="1"/>
  <c r="D7" i="15"/>
  <c r="D6" i="15"/>
  <c r="D34" i="15" s="1"/>
  <c r="E5" i="15"/>
  <c r="F5" i="15" s="1"/>
  <c r="G5" i="15" s="1"/>
  <c r="H5" i="15" s="1"/>
  <c r="I5" i="15" s="1"/>
  <c r="J5" i="15" s="1"/>
  <c r="K5" i="15" s="1"/>
  <c r="L5" i="15" s="1"/>
  <c r="M5" i="15" s="1"/>
  <c r="N5" i="15" s="1"/>
  <c r="AS5" i="15" s="1"/>
  <c r="AT5" i="15" s="1"/>
  <c r="AU5" i="15" s="1"/>
  <c r="AV5" i="15" s="1"/>
  <c r="AW5" i="15" s="1"/>
  <c r="AX5" i="15" s="1"/>
  <c r="AY5" i="15" s="1"/>
  <c r="AZ5" i="15" s="1"/>
  <c r="BA5" i="15" s="1"/>
  <c r="BB5" i="15" s="1"/>
  <c r="E4" i="15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E3" i="15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Z7" i="17" l="1"/>
  <c r="E10" i="25"/>
  <c r="E21" i="25" s="1"/>
  <c r="D47" i="15"/>
  <c r="D49" i="15"/>
  <c r="D48" i="15"/>
  <c r="D31" i="15"/>
  <c r="E12" i="25"/>
  <c r="E23" i="25" s="1"/>
  <c r="D30" i="15"/>
  <c r="E11" i="25"/>
  <c r="D20" i="15"/>
  <c r="E7" i="15"/>
  <c r="D21" i="15"/>
  <c r="D42" i="15"/>
  <c r="D29" i="15"/>
  <c r="D12" i="15"/>
  <c r="D24" i="15" s="1"/>
  <c r="E6" i="15"/>
  <c r="E34" i="15" s="1"/>
  <c r="E10" i="15"/>
  <c r="D44" i="15"/>
  <c r="W3" i="15"/>
  <c r="X3" i="15" s="1"/>
  <c r="Y3" i="15" s="1"/>
  <c r="Z3" i="15" s="1"/>
  <c r="AA3" i="15" s="1"/>
  <c r="AB3" i="15" s="1"/>
  <c r="AC3" i="15" s="1"/>
  <c r="AD3" i="15" s="1"/>
  <c r="AE3" i="15" s="1"/>
  <c r="AF3" i="15" s="1"/>
  <c r="AG3" i="15" s="1"/>
  <c r="AH3" i="15" s="1"/>
  <c r="AI3" i="15" s="1"/>
  <c r="AJ3" i="15" s="1"/>
  <c r="AK3" i="15" s="1"/>
  <c r="AL3" i="15" s="1"/>
  <c r="AM3" i="15" s="1"/>
  <c r="AN3" i="15" s="1"/>
  <c r="AO3" i="15" s="1"/>
  <c r="AP3" i="15" s="1"/>
  <c r="AQ3" i="15" s="1"/>
  <c r="AR3" i="15" s="1"/>
  <c r="AS3" i="15" s="1"/>
  <c r="AT3" i="15" s="1"/>
  <c r="AU3" i="15" s="1"/>
  <c r="AV3" i="15" s="1"/>
  <c r="AW3" i="15" s="1"/>
  <c r="AX3" i="15" s="1"/>
  <c r="AY3" i="15" s="1"/>
  <c r="AZ3" i="15" s="1"/>
  <c r="BA3" i="15" s="1"/>
  <c r="BB3" i="15" s="1"/>
  <c r="W4" i="15"/>
  <c r="X4" i="15" s="1"/>
  <c r="Y4" i="15" s="1"/>
  <c r="Z4" i="15" s="1"/>
  <c r="AA4" i="15" s="1"/>
  <c r="AB4" i="15" s="1"/>
  <c r="AC4" i="15" s="1"/>
  <c r="AD4" i="15" s="1"/>
  <c r="AE4" i="15" s="1"/>
  <c r="AF4" i="15" s="1"/>
  <c r="AG4" i="15" s="1"/>
  <c r="AH4" i="15" s="1"/>
  <c r="AI4" i="15" s="1"/>
  <c r="AJ4" i="15" s="1"/>
  <c r="AK4" i="15" s="1"/>
  <c r="AL4" i="15" s="1"/>
  <c r="AM4" i="15" s="1"/>
  <c r="AN4" i="15" s="1"/>
  <c r="AO4" i="15" s="1"/>
  <c r="AP4" i="15" s="1"/>
  <c r="AQ4" i="15" s="1"/>
  <c r="AR4" i="15" s="1"/>
  <c r="AS4" i="15" s="1"/>
  <c r="AT4" i="15" s="1"/>
  <c r="AU4" i="15" s="1"/>
  <c r="AV4" i="15" s="1"/>
  <c r="AW4" i="15" s="1"/>
  <c r="AX4" i="15" s="1"/>
  <c r="AY4" i="15" s="1"/>
  <c r="AZ4" i="15" s="1"/>
  <c r="BA4" i="15" s="1"/>
  <c r="BB4" i="15" s="1"/>
  <c r="E9" i="15"/>
  <c r="D43" i="15"/>
  <c r="E8" i="15"/>
  <c r="E6" i="18"/>
  <c r="E7" i="18" s="1"/>
  <c r="E21" i="18"/>
  <c r="E22" i="18" s="1"/>
  <c r="D15" i="18"/>
  <c r="D16" i="18" s="1"/>
  <c r="E11" i="18"/>
  <c r="F3" i="18"/>
  <c r="F10" i="25" l="1"/>
  <c r="F21" i="25" s="1"/>
  <c r="E47" i="15"/>
  <c r="E49" i="15"/>
  <c r="E22" i="25"/>
  <c r="E25" i="25" s="1"/>
  <c r="E31" i="15"/>
  <c r="F12" i="25"/>
  <c r="F23" i="25" s="1"/>
  <c r="E30" i="15"/>
  <c r="F11" i="25"/>
  <c r="E20" i="15"/>
  <c r="E48" i="15"/>
  <c r="F7" i="15"/>
  <c r="E21" i="15"/>
  <c r="E42" i="15"/>
  <c r="E29" i="15"/>
  <c r="E12" i="15"/>
  <c r="E24" i="15" s="1"/>
  <c r="F10" i="15"/>
  <c r="G10" i="15" s="1"/>
  <c r="E44" i="15"/>
  <c r="F6" i="15"/>
  <c r="F34" i="15" s="1"/>
  <c r="F9" i="15"/>
  <c r="E43" i="15"/>
  <c r="F8" i="15"/>
  <c r="F6" i="18"/>
  <c r="F7" i="18" s="1"/>
  <c r="F21" i="18"/>
  <c r="F22" i="18" s="1"/>
  <c r="E15" i="18"/>
  <c r="E16" i="18" s="1"/>
  <c r="F11" i="18"/>
  <c r="G3" i="18"/>
  <c r="G10" i="25" l="1"/>
  <c r="G21" i="25" s="1"/>
  <c r="F47" i="15"/>
  <c r="F49" i="15"/>
  <c r="F22" i="25"/>
  <c r="F25" i="25" s="1"/>
  <c r="F31" i="15"/>
  <c r="G12" i="25"/>
  <c r="G23" i="25" s="1"/>
  <c r="F30" i="15"/>
  <c r="G11" i="25"/>
  <c r="F20" i="15"/>
  <c r="F48" i="15"/>
  <c r="G7" i="15"/>
  <c r="F21" i="15"/>
  <c r="F42" i="15"/>
  <c r="F29" i="15"/>
  <c r="F12" i="15"/>
  <c r="F24" i="15" s="1"/>
  <c r="G6" i="15"/>
  <c r="G34" i="15" s="1"/>
  <c r="F44" i="15"/>
  <c r="G9" i="15"/>
  <c r="F43" i="15"/>
  <c r="G8" i="15"/>
  <c r="G6" i="18"/>
  <c r="G7" i="18" s="1"/>
  <c r="G21" i="18"/>
  <c r="G22" i="18" s="1"/>
  <c r="F15" i="18"/>
  <c r="F16" i="18" s="1"/>
  <c r="H3" i="18"/>
  <c r="G11" i="18"/>
  <c r="H10" i="25" l="1"/>
  <c r="H21" i="25" s="1"/>
  <c r="G47" i="15"/>
  <c r="G49" i="15"/>
  <c r="G22" i="25"/>
  <c r="G25" i="25" s="1"/>
  <c r="G31" i="15"/>
  <c r="H12" i="25"/>
  <c r="H23" i="25" s="1"/>
  <c r="G30" i="15"/>
  <c r="H11" i="25"/>
  <c r="G20" i="15"/>
  <c r="G48" i="15"/>
  <c r="H7" i="15"/>
  <c r="G21" i="15"/>
  <c r="G42" i="15"/>
  <c r="G29" i="15"/>
  <c r="G12" i="15"/>
  <c r="G24" i="15" s="1"/>
  <c r="H10" i="15"/>
  <c r="G44" i="15"/>
  <c r="H6" i="15"/>
  <c r="H34" i="15" s="1"/>
  <c r="H9" i="15"/>
  <c r="G43" i="15"/>
  <c r="H8" i="15"/>
  <c r="H6" i="18"/>
  <c r="H7" i="18" s="1"/>
  <c r="H21" i="18"/>
  <c r="H22" i="18" s="1"/>
  <c r="G15" i="18"/>
  <c r="G16" i="18" s="1"/>
  <c r="I3" i="18"/>
  <c r="H11" i="18"/>
  <c r="I10" i="25" l="1"/>
  <c r="I21" i="25" s="1"/>
  <c r="H47" i="15"/>
  <c r="H49" i="15"/>
  <c r="H22" i="25"/>
  <c r="H25" i="25" s="1"/>
  <c r="H31" i="15"/>
  <c r="I12" i="25"/>
  <c r="I23" i="25" s="1"/>
  <c r="H30" i="15"/>
  <c r="I11" i="25"/>
  <c r="H20" i="15"/>
  <c r="H48" i="15"/>
  <c r="I7" i="15"/>
  <c r="H21" i="15"/>
  <c r="H42" i="15"/>
  <c r="H29" i="15"/>
  <c r="H12" i="15"/>
  <c r="H24" i="15" s="1"/>
  <c r="I6" i="15"/>
  <c r="I34" i="15" s="1"/>
  <c r="I10" i="15"/>
  <c r="H44" i="15"/>
  <c r="I9" i="15"/>
  <c r="H43" i="15"/>
  <c r="I8" i="15"/>
  <c r="I6" i="18"/>
  <c r="I7" i="18" s="1"/>
  <c r="H15" i="18"/>
  <c r="H16" i="18" s="1"/>
  <c r="I21" i="18"/>
  <c r="I22" i="18" s="1"/>
  <c r="J3" i="18"/>
  <c r="I11" i="18"/>
  <c r="J10" i="25" l="1"/>
  <c r="J21" i="25" s="1"/>
  <c r="I47" i="15"/>
  <c r="I49" i="15"/>
  <c r="I22" i="25"/>
  <c r="I25" i="25" s="1"/>
  <c r="I31" i="15"/>
  <c r="J12" i="25"/>
  <c r="J23" i="25" s="1"/>
  <c r="I30" i="15"/>
  <c r="J11" i="25"/>
  <c r="I20" i="15"/>
  <c r="I48" i="15"/>
  <c r="J7" i="15"/>
  <c r="I21" i="15"/>
  <c r="I42" i="15"/>
  <c r="I29" i="15"/>
  <c r="I12" i="15"/>
  <c r="I24" i="15" s="1"/>
  <c r="J6" i="15"/>
  <c r="J34" i="15" s="1"/>
  <c r="J10" i="15"/>
  <c r="I44" i="15"/>
  <c r="J9" i="15"/>
  <c r="I43" i="15"/>
  <c r="J8" i="15"/>
  <c r="J6" i="18"/>
  <c r="J7" i="18" s="1"/>
  <c r="I15" i="18"/>
  <c r="I16" i="18" s="1"/>
  <c r="J21" i="18"/>
  <c r="J22" i="18" s="1"/>
  <c r="K3" i="18"/>
  <c r="J11" i="18"/>
  <c r="K10" i="25" l="1"/>
  <c r="K21" i="25" s="1"/>
  <c r="J47" i="15"/>
  <c r="J49" i="15"/>
  <c r="J22" i="25"/>
  <c r="J25" i="25" s="1"/>
  <c r="J31" i="15"/>
  <c r="K12" i="25"/>
  <c r="K23" i="25" s="1"/>
  <c r="J30" i="15"/>
  <c r="K11" i="25"/>
  <c r="J20" i="15"/>
  <c r="J48" i="15"/>
  <c r="K7" i="15"/>
  <c r="J21" i="15"/>
  <c r="J42" i="15"/>
  <c r="J29" i="15"/>
  <c r="J12" i="15"/>
  <c r="J24" i="15" s="1"/>
  <c r="K10" i="15"/>
  <c r="J44" i="15"/>
  <c r="K6" i="15"/>
  <c r="K34" i="15" s="1"/>
  <c r="K9" i="15"/>
  <c r="J43" i="15"/>
  <c r="K8" i="15"/>
  <c r="K6" i="18"/>
  <c r="K7" i="18" s="1"/>
  <c r="J15" i="18"/>
  <c r="J16" i="18" s="1"/>
  <c r="K21" i="18"/>
  <c r="K22" i="18" s="1"/>
  <c r="L3" i="18"/>
  <c r="K11" i="18"/>
  <c r="L10" i="25" l="1"/>
  <c r="L21" i="25" s="1"/>
  <c r="K47" i="15"/>
  <c r="K49" i="15"/>
  <c r="K22" i="25"/>
  <c r="K25" i="25" s="1"/>
  <c r="K31" i="15"/>
  <c r="L12" i="25"/>
  <c r="L23" i="25" s="1"/>
  <c r="K30" i="15"/>
  <c r="L11" i="25"/>
  <c r="K20" i="15"/>
  <c r="K48" i="15"/>
  <c r="L7" i="15"/>
  <c r="K21" i="15"/>
  <c r="K42" i="15"/>
  <c r="K29" i="15"/>
  <c r="K12" i="15"/>
  <c r="K24" i="15" s="1"/>
  <c r="L6" i="15"/>
  <c r="L34" i="15" s="1"/>
  <c r="L10" i="15"/>
  <c r="K44" i="15"/>
  <c r="L9" i="15"/>
  <c r="K43" i="15"/>
  <c r="L8" i="15"/>
  <c r="L6" i="18"/>
  <c r="L7" i="18" s="1"/>
  <c r="K15" i="18"/>
  <c r="K16" i="18" s="1"/>
  <c r="L21" i="18"/>
  <c r="L22" i="18" s="1"/>
  <c r="M3" i="18"/>
  <c r="L11" i="18"/>
  <c r="M10" i="25" l="1"/>
  <c r="M21" i="25" s="1"/>
  <c r="L47" i="15"/>
  <c r="L49" i="15"/>
  <c r="L22" i="25"/>
  <c r="L25" i="25" s="1"/>
  <c r="L31" i="15"/>
  <c r="M12" i="25"/>
  <c r="M23" i="25" s="1"/>
  <c r="L30" i="15"/>
  <c r="M11" i="25"/>
  <c r="L20" i="15"/>
  <c r="L48" i="15"/>
  <c r="M7" i="15"/>
  <c r="L21" i="15"/>
  <c r="L42" i="15"/>
  <c r="L29" i="15"/>
  <c r="L12" i="15"/>
  <c r="L24" i="15" s="1"/>
  <c r="M10" i="15"/>
  <c r="L44" i="15"/>
  <c r="M6" i="15"/>
  <c r="M34" i="15" s="1"/>
  <c r="M9" i="15"/>
  <c r="L43" i="15"/>
  <c r="M8" i="15"/>
  <c r="M6" i="18"/>
  <c r="M7" i="18" s="1"/>
  <c r="L15" i="18"/>
  <c r="L16" i="18" s="1"/>
  <c r="M21" i="18"/>
  <c r="M22" i="18" s="1"/>
  <c r="N3" i="18"/>
  <c r="M11" i="18"/>
  <c r="N10" i="25" l="1"/>
  <c r="N21" i="25" s="1"/>
  <c r="M47" i="15"/>
  <c r="M49" i="15"/>
  <c r="M22" i="25"/>
  <c r="M25" i="25" s="1"/>
  <c r="M31" i="15"/>
  <c r="N12" i="25"/>
  <c r="N23" i="25" s="1"/>
  <c r="M30" i="15"/>
  <c r="N11" i="25"/>
  <c r="M20" i="15"/>
  <c r="M48" i="15"/>
  <c r="N7" i="15"/>
  <c r="M21" i="15"/>
  <c r="M42" i="15"/>
  <c r="M29" i="15"/>
  <c r="M12" i="15"/>
  <c r="M24" i="15" s="1"/>
  <c r="N6" i="15"/>
  <c r="N34" i="15" s="1"/>
  <c r="N10" i="15"/>
  <c r="M44" i="15"/>
  <c r="N9" i="15"/>
  <c r="M43" i="15"/>
  <c r="N8" i="15"/>
  <c r="N6" i="18"/>
  <c r="N7" i="18" s="1"/>
  <c r="M15" i="18"/>
  <c r="M16" i="18" s="1"/>
  <c r="N21" i="18"/>
  <c r="N22" i="18" s="1"/>
  <c r="O3" i="18"/>
  <c r="N11" i="18"/>
  <c r="O10" i="25" l="1"/>
  <c r="O21" i="25" s="1"/>
  <c r="N47" i="15"/>
  <c r="N49" i="15"/>
  <c r="N22" i="25"/>
  <c r="N25" i="25" s="1"/>
  <c r="N31" i="15"/>
  <c r="O12" i="25"/>
  <c r="O23" i="25" s="1"/>
  <c r="N30" i="15"/>
  <c r="O11" i="25"/>
  <c r="N20" i="15"/>
  <c r="N48" i="15"/>
  <c r="O7" i="15"/>
  <c r="N21" i="15"/>
  <c r="N42" i="15"/>
  <c r="N29" i="15"/>
  <c r="N12" i="15"/>
  <c r="N24" i="15" s="1"/>
  <c r="O6" i="15"/>
  <c r="O34" i="15" s="1"/>
  <c r="O10" i="15"/>
  <c r="N44" i="15"/>
  <c r="O9" i="15"/>
  <c r="N43" i="15"/>
  <c r="O8" i="15"/>
  <c r="O6" i="18"/>
  <c r="O7" i="18" s="1"/>
  <c r="N15" i="18"/>
  <c r="N16" i="18" s="1"/>
  <c r="O21" i="18"/>
  <c r="O22" i="18" s="1"/>
  <c r="P3" i="18"/>
  <c r="O11" i="18"/>
  <c r="P10" i="25" l="1"/>
  <c r="P21" i="25" s="1"/>
  <c r="O47" i="15"/>
  <c r="O49" i="15"/>
  <c r="O22" i="25"/>
  <c r="O25" i="25" s="1"/>
  <c r="O31" i="15"/>
  <c r="P12" i="25"/>
  <c r="P23" i="25" s="1"/>
  <c r="O30" i="15"/>
  <c r="P11" i="25"/>
  <c r="O20" i="15"/>
  <c r="O48" i="15"/>
  <c r="P7" i="15"/>
  <c r="O21" i="15"/>
  <c r="O42" i="15"/>
  <c r="O29" i="15"/>
  <c r="O12" i="15"/>
  <c r="O24" i="15" s="1"/>
  <c r="P10" i="15"/>
  <c r="O44" i="15"/>
  <c r="P6" i="15"/>
  <c r="P34" i="15" s="1"/>
  <c r="P9" i="15"/>
  <c r="O43" i="15"/>
  <c r="P8" i="15"/>
  <c r="P6" i="18"/>
  <c r="P7" i="18" s="1"/>
  <c r="O15" i="18"/>
  <c r="O16" i="18" s="1"/>
  <c r="P21" i="18"/>
  <c r="P22" i="18" s="1"/>
  <c r="Q3" i="18"/>
  <c r="Q6" i="18" s="1"/>
  <c r="Q7" i="18" s="1"/>
  <c r="P11" i="18"/>
  <c r="Q10" i="25" l="1"/>
  <c r="Q21" i="25" s="1"/>
  <c r="P47" i="15"/>
  <c r="P49" i="15"/>
  <c r="P22" i="25"/>
  <c r="P25" i="25" s="1"/>
  <c r="P31" i="15"/>
  <c r="Q12" i="25"/>
  <c r="Q23" i="25" s="1"/>
  <c r="P30" i="15"/>
  <c r="Q11" i="25"/>
  <c r="P20" i="15"/>
  <c r="P48" i="15"/>
  <c r="Q7" i="15"/>
  <c r="P21" i="15"/>
  <c r="P42" i="15"/>
  <c r="P29" i="15"/>
  <c r="P12" i="15"/>
  <c r="P24" i="15" s="1"/>
  <c r="Q6" i="15"/>
  <c r="Q34" i="15" s="1"/>
  <c r="Q10" i="15"/>
  <c r="P44" i="15"/>
  <c r="Q9" i="15"/>
  <c r="P43" i="15"/>
  <c r="Q8" i="15"/>
  <c r="P15" i="18"/>
  <c r="P16" i="18" s="1"/>
  <c r="Q21" i="18"/>
  <c r="Q22" i="18" s="1"/>
  <c r="R3" i="18"/>
  <c r="R6" i="18" s="1"/>
  <c r="R7" i="18" s="1"/>
  <c r="Q11" i="18"/>
  <c r="R10" i="25" l="1"/>
  <c r="R21" i="25" s="1"/>
  <c r="Q47" i="15"/>
  <c r="Q49" i="15"/>
  <c r="Q22" i="25"/>
  <c r="Q25" i="25" s="1"/>
  <c r="Q31" i="15"/>
  <c r="R12" i="25"/>
  <c r="R23" i="25" s="1"/>
  <c r="Q30" i="15"/>
  <c r="R11" i="25"/>
  <c r="Q20" i="15"/>
  <c r="Q48" i="15"/>
  <c r="R7" i="15"/>
  <c r="Q21" i="15"/>
  <c r="Q42" i="15"/>
  <c r="Q29" i="15"/>
  <c r="Q12" i="15"/>
  <c r="Q24" i="15" s="1"/>
  <c r="R10" i="15"/>
  <c r="Q44" i="15"/>
  <c r="R6" i="15"/>
  <c r="R34" i="15" s="1"/>
  <c r="R9" i="15"/>
  <c r="Q43" i="15"/>
  <c r="R8" i="15"/>
  <c r="Q15" i="18"/>
  <c r="Q16" i="18" s="1"/>
  <c r="R21" i="18"/>
  <c r="R22" i="18" s="1"/>
  <c r="S3" i="18"/>
  <c r="S6" i="18" s="1"/>
  <c r="S7" i="18" s="1"/>
  <c r="R11" i="18"/>
  <c r="S10" i="25" l="1"/>
  <c r="S21" i="25" s="1"/>
  <c r="R47" i="15"/>
  <c r="R49" i="15"/>
  <c r="R22" i="25"/>
  <c r="R25" i="25" s="1"/>
  <c r="R31" i="15"/>
  <c r="S12" i="25"/>
  <c r="S23" i="25" s="1"/>
  <c r="R30" i="15"/>
  <c r="S11" i="25"/>
  <c r="R20" i="15"/>
  <c r="R48" i="15"/>
  <c r="S7" i="15"/>
  <c r="R21" i="15"/>
  <c r="R42" i="15"/>
  <c r="R29" i="15"/>
  <c r="R12" i="15"/>
  <c r="R24" i="15" s="1"/>
  <c r="S6" i="15"/>
  <c r="S34" i="15" s="1"/>
  <c r="S10" i="15"/>
  <c r="R44" i="15"/>
  <c r="S9" i="15"/>
  <c r="R43" i="15"/>
  <c r="S8" i="15"/>
  <c r="S21" i="18"/>
  <c r="S22" i="18" s="1"/>
  <c r="R15" i="18"/>
  <c r="R16" i="18" s="1"/>
  <c r="T3" i="18"/>
  <c r="T6" i="18" s="1"/>
  <c r="T7" i="18" s="1"/>
  <c r="S11" i="18"/>
  <c r="T10" i="25" l="1"/>
  <c r="T21" i="25" s="1"/>
  <c r="S47" i="15"/>
  <c r="S49" i="15"/>
  <c r="S22" i="25"/>
  <c r="S25" i="25" s="1"/>
  <c r="S31" i="15"/>
  <c r="T12" i="25"/>
  <c r="T23" i="25" s="1"/>
  <c r="S30" i="15"/>
  <c r="T11" i="25"/>
  <c r="S20" i="15"/>
  <c r="S48" i="15"/>
  <c r="T7" i="15"/>
  <c r="S21" i="15"/>
  <c r="S42" i="15"/>
  <c r="S29" i="15"/>
  <c r="S12" i="15"/>
  <c r="S24" i="15" s="1"/>
  <c r="T10" i="15"/>
  <c r="S44" i="15"/>
  <c r="T6" i="15"/>
  <c r="T34" i="15" s="1"/>
  <c r="T9" i="15"/>
  <c r="S43" i="15"/>
  <c r="T8" i="15"/>
  <c r="S15" i="18"/>
  <c r="S16" i="18" s="1"/>
  <c r="T21" i="18"/>
  <c r="T22" i="18" s="1"/>
  <c r="U3" i="18"/>
  <c r="U6" i="18" s="1"/>
  <c r="U7" i="18" s="1"/>
  <c r="T11" i="18"/>
  <c r="U10" i="25" l="1"/>
  <c r="U21" i="25" s="1"/>
  <c r="T47" i="15"/>
  <c r="T49" i="15"/>
  <c r="T22" i="25"/>
  <c r="T25" i="25" s="1"/>
  <c r="T31" i="15"/>
  <c r="U12" i="25"/>
  <c r="U23" i="25" s="1"/>
  <c r="T30" i="15"/>
  <c r="U11" i="25"/>
  <c r="T20" i="15"/>
  <c r="T48" i="15"/>
  <c r="U7" i="15"/>
  <c r="T21" i="15"/>
  <c r="T42" i="15"/>
  <c r="T29" i="15"/>
  <c r="T12" i="15"/>
  <c r="T24" i="15" s="1"/>
  <c r="U6" i="15"/>
  <c r="U34" i="15" s="1"/>
  <c r="U10" i="15"/>
  <c r="T44" i="15"/>
  <c r="U9" i="15"/>
  <c r="T43" i="15"/>
  <c r="U8" i="15"/>
  <c r="U21" i="18"/>
  <c r="U22" i="18" s="1"/>
  <c r="T15" i="18"/>
  <c r="T16" i="18" s="1"/>
  <c r="V3" i="18"/>
  <c r="V6" i="18" s="1"/>
  <c r="V7" i="18" s="1"/>
  <c r="U11" i="18"/>
  <c r="V10" i="25" l="1"/>
  <c r="V21" i="25" s="1"/>
  <c r="U47" i="15"/>
  <c r="U49" i="15"/>
  <c r="U22" i="25"/>
  <c r="U25" i="25" s="1"/>
  <c r="U31" i="15"/>
  <c r="V12" i="25"/>
  <c r="V23" i="25" s="1"/>
  <c r="U30" i="15"/>
  <c r="V11" i="25"/>
  <c r="U20" i="15"/>
  <c r="U48" i="15"/>
  <c r="V7" i="15"/>
  <c r="U21" i="15"/>
  <c r="U42" i="15"/>
  <c r="U29" i="15"/>
  <c r="U12" i="15"/>
  <c r="U24" i="15" s="1"/>
  <c r="V10" i="15"/>
  <c r="U44" i="15"/>
  <c r="V6" i="15"/>
  <c r="V34" i="15" s="1"/>
  <c r="V9" i="15"/>
  <c r="U43" i="15"/>
  <c r="V8" i="15"/>
  <c r="U15" i="18"/>
  <c r="U16" i="18" s="1"/>
  <c r="V21" i="18"/>
  <c r="V22" i="18" s="1"/>
  <c r="W3" i="18"/>
  <c r="W6" i="18" s="1"/>
  <c r="W7" i="18" s="1"/>
  <c r="V11" i="18"/>
  <c r="W10" i="25" l="1"/>
  <c r="W21" i="25" s="1"/>
  <c r="V47" i="15"/>
  <c r="V49" i="15"/>
  <c r="V22" i="25"/>
  <c r="V25" i="25" s="1"/>
  <c r="V31" i="15"/>
  <c r="W12" i="25"/>
  <c r="W23" i="25" s="1"/>
  <c r="V30" i="15"/>
  <c r="W11" i="25"/>
  <c r="V20" i="15"/>
  <c r="V48" i="15"/>
  <c r="W7" i="15"/>
  <c r="V21" i="15"/>
  <c r="V42" i="15"/>
  <c r="V29" i="15"/>
  <c r="V12" i="15"/>
  <c r="V24" i="15" s="1"/>
  <c r="W6" i="15"/>
  <c r="W34" i="15" s="1"/>
  <c r="W10" i="15"/>
  <c r="V44" i="15"/>
  <c r="W9" i="15"/>
  <c r="V43" i="15"/>
  <c r="W8" i="15"/>
  <c r="W21" i="18"/>
  <c r="W22" i="18" s="1"/>
  <c r="V15" i="18"/>
  <c r="V16" i="18" s="1"/>
  <c r="X3" i="18"/>
  <c r="X6" i="18" s="1"/>
  <c r="X7" i="18" s="1"/>
  <c r="W11" i="18"/>
  <c r="X10" i="25" l="1"/>
  <c r="X21" i="25" s="1"/>
  <c r="W47" i="15"/>
  <c r="W49" i="15"/>
  <c r="W22" i="25"/>
  <c r="W25" i="25" s="1"/>
  <c r="W31" i="15"/>
  <c r="X12" i="25"/>
  <c r="X23" i="25" s="1"/>
  <c r="W30" i="15"/>
  <c r="X11" i="25"/>
  <c r="W20" i="15"/>
  <c r="W48" i="15"/>
  <c r="X7" i="15"/>
  <c r="X21" i="15" s="1"/>
  <c r="W21" i="15"/>
  <c r="W42" i="15"/>
  <c r="W29" i="15"/>
  <c r="W12" i="15"/>
  <c r="W24" i="15" s="1"/>
  <c r="X10" i="15"/>
  <c r="W44" i="15"/>
  <c r="X6" i="15"/>
  <c r="X34" i="15" s="1"/>
  <c r="X9" i="15"/>
  <c r="W43" i="15"/>
  <c r="X8" i="15"/>
  <c r="X21" i="18"/>
  <c r="X22" i="18" s="1"/>
  <c r="W15" i="18"/>
  <c r="W16" i="18" s="1"/>
  <c r="Y3" i="18"/>
  <c r="Y6" i="18" s="1"/>
  <c r="Y7" i="18" s="1"/>
  <c r="X11" i="18"/>
  <c r="Y10" i="25" l="1"/>
  <c r="Y21" i="25" s="1"/>
  <c r="X47" i="15"/>
  <c r="X49" i="15"/>
  <c r="X22" i="25"/>
  <c r="X25" i="25" s="1"/>
  <c r="X31" i="15"/>
  <c r="Y12" i="25"/>
  <c r="Y23" i="25" s="1"/>
  <c r="X30" i="15"/>
  <c r="Y11" i="25"/>
  <c r="X20" i="15"/>
  <c r="X48" i="15"/>
  <c r="Y7" i="15"/>
  <c r="X42" i="15"/>
  <c r="X29" i="15"/>
  <c r="X12" i="15"/>
  <c r="X24" i="15" s="1"/>
  <c r="Y6" i="15"/>
  <c r="Y34" i="15" s="1"/>
  <c r="Y10" i="15"/>
  <c r="X44" i="15"/>
  <c r="Y9" i="15"/>
  <c r="X43" i="15"/>
  <c r="Y8" i="15"/>
  <c r="X15" i="18"/>
  <c r="X16" i="18" s="1"/>
  <c r="Y21" i="18"/>
  <c r="Y22" i="18" s="1"/>
  <c r="Z3" i="18"/>
  <c r="Z6" i="18" s="1"/>
  <c r="Z7" i="18" s="1"/>
  <c r="Y11" i="18"/>
  <c r="Z10" i="25" l="1"/>
  <c r="Z21" i="25" s="1"/>
  <c r="Y47" i="15"/>
  <c r="Y49" i="15"/>
  <c r="Y22" i="25"/>
  <c r="Y25" i="25" s="1"/>
  <c r="Y31" i="15"/>
  <c r="Z12" i="25"/>
  <c r="Z23" i="25" s="1"/>
  <c r="Y30" i="15"/>
  <c r="Z11" i="25"/>
  <c r="Y20" i="15"/>
  <c r="Y48" i="15"/>
  <c r="Z7" i="15"/>
  <c r="Y21" i="15"/>
  <c r="Y42" i="15"/>
  <c r="Y29" i="15"/>
  <c r="Y12" i="15"/>
  <c r="Y24" i="15" s="1"/>
  <c r="Z10" i="15"/>
  <c r="Y44" i="15"/>
  <c r="Z6" i="15"/>
  <c r="Z34" i="15" s="1"/>
  <c r="Z9" i="15"/>
  <c r="Y43" i="15"/>
  <c r="Z8" i="15"/>
  <c r="Y15" i="18"/>
  <c r="Y16" i="18" s="1"/>
  <c r="Z21" i="18"/>
  <c r="Z22" i="18" s="1"/>
  <c r="AA3" i="18"/>
  <c r="AA6" i="18" s="1"/>
  <c r="AA7" i="18" s="1"/>
  <c r="Z11" i="18"/>
  <c r="AA10" i="25" l="1"/>
  <c r="AA21" i="25" s="1"/>
  <c r="Z47" i="15"/>
  <c r="Z49" i="15"/>
  <c r="Z22" i="25"/>
  <c r="Z25" i="25" s="1"/>
  <c r="Z31" i="15"/>
  <c r="AA12" i="25"/>
  <c r="AA23" i="25" s="1"/>
  <c r="Z30" i="15"/>
  <c r="AA11" i="25"/>
  <c r="Z20" i="15"/>
  <c r="Z48" i="15"/>
  <c r="AA7" i="15"/>
  <c r="Z21" i="15"/>
  <c r="Z42" i="15"/>
  <c r="Z29" i="15"/>
  <c r="Z12" i="15"/>
  <c r="Z24" i="15" s="1"/>
  <c r="AA6" i="15"/>
  <c r="AA34" i="15" s="1"/>
  <c r="AA10" i="15"/>
  <c r="Z44" i="15"/>
  <c r="AA9" i="15"/>
  <c r="Z43" i="15"/>
  <c r="AA8" i="15"/>
  <c r="Z15" i="18"/>
  <c r="Z16" i="18" s="1"/>
  <c r="AA21" i="18"/>
  <c r="AA22" i="18" s="1"/>
  <c r="AB3" i="18"/>
  <c r="AB6" i="18" s="1"/>
  <c r="AB7" i="18" s="1"/>
  <c r="AA11" i="18"/>
  <c r="AB10" i="25" l="1"/>
  <c r="AB21" i="25" s="1"/>
  <c r="AA47" i="15"/>
  <c r="AA49" i="15"/>
  <c r="AA22" i="25"/>
  <c r="AA25" i="25" s="1"/>
  <c r="AA31" i="15"/>
  <c r="AB12" i="25"/>
  <c r="AB23" i="25" s="1"/>
  <c r="AA30" i="15"/>
  <c r="AB11" i="25"/>
  <c r="AA20" i="15"/>
  <c r="AA48" i="15"/>
  <c r="AB7" i="15"/>
  <c r="AA21" i="15"/>
  <c r="AA42" i="15"/>
  <c r="AA29" i="15"/>
  <c r="AA12" i="15"/>
  <c r="AA24" i="15" s="1"/>
  <c r="AB10" i="15"/>
  <c r="AA44" i="15"/>
  <c r="AB6" i="15"/>
  <c r="AB34" i="15" s="1"/>
  <c r="AB9" i="15"/>
  <c r="AA43" i="15"/>
  <c r="AB8" i="15"/>
  <c r="AA15" i="18"/>
  <c r="AA16" i="18" s="1"/>
  <c r="AB21" i="18"/>
  <c r="AB22" i="18" s="1"/>
  <c r="AC3" i="18"/>
  <c r="AC6" i="18" s="1"/>
  <c r="AC7" i="18" s="1"/>
  <c r="AB11" i="18"/>
  <c r="AC10" i="25" l="1"/>
  <c r="AC21" i="25" s="1"/>
  <c r="AB47" i="15"/>
  <c r="AB49" i="15"/>
  <c r="AB22" i="25"/>
  <c r="AB25" i="25" s="1"/>
  <c r="AB31" i="15"/>
  <c r="AC12" i="25"/>
  <c r="AC23" i="25" s="1"/>
  <c r="AB30" i="15"/>
  <c r="AC11" i="25"/>
  <c r="AB20" i="15"/>
  <c r="AB48" i="15"/>
  <c r="AC7" i="15"/>
  <c r="AB21" i="15"/>
  <c r="AB42" i="15"/>
  <c r="AB29" i="15"/>
  <c r="AB12" i="15"/>
  <c r="AB24" i="15" s="1"/>
  <c r="AC6" i="15"/>
  <c r="AC34" i="15" s="1"/>
  <c r="AC10" i="15"/>
  <c r="AB44" i="15"/>
  <c r="AC9" i="15"/>
  <c r="AB43" i="15"/>
  <c r="AC8" i="15"/>
  <c r="AB15" i="18"/>
  <c r="AB16" i="18" s="1"/>
  <c r="AC21" i="18"/>
  <c r="AC22" i="18" s="1"/>
  <c r="AD3" i="18"/>
  <c r="AD6" i="18" s="1"/>
  <c r="AD7" i="18" s="1"/>
  <c r="AC11" i="18"/>
  <c r="AD10" i="25" l="1"/>
  <c r="AD21" i="25" s="1"/>
  <c r="AC47" i="15"/>
  <c r="AC49" i="15"/>
  <c r="AC22" i="25"/>
  <c r="AC25" i="25" s="1"/>
  <c r="AC31" i="15"/>
  <c r="AD12" i="25"/>
  <c r="AD23" i="25" s="1"/>
  <c r="AC30" i="15"/>
  <c r="AD11" i="25"/>
  <c r="AC20" i="15"/>
  <c r="AC48" i="15"/>
  <c r="AD7" i="15"/>
  <c r="AC21" i="15"/>
  <c r="AC42" i="15"/>
  <c r="AC29" i="15"/>
  <c r="AC12" i="15"/>
  <c r="AC24" i="15" s="1"/>
  <c r="AD10" i="15"/>
  <c r="AC44" i="15"/>
  <c r="AD6" i="15"/>
  <c r="AD34" i="15" s="1"/>
  <c r="AD9" i="15"/>
  <c r="AC43" i="15"/>
  <c r="AD8" i="15"/>
  <c r="AC15" i="18"/>
  <c r="AC16" i="18" s="1"/>
  <c r="AD21" i="18"/>
  <c r="AD22" i="18" s="1"/>
  <c r="AE3" i="18"/>
  <c r="AE6" i="18" s="1"/>
  <c r="AE7" i="18" s="1"/>
  <c r="AD11" i="18"/>
  <c r="AE10" i="25" l="1"/>
  <c r="AE21" i="25" s="1"/>
  <c r="AD47" i="15"/>
  <c r="AD49" i="15"/>
  <c r="AD22" i="25"/>
  <c r="AD25" i="25" s="1"/>
  <c r="AD31" i="15"/>
  <c r="AE12" i="25"/>
  <c r="AE23" i="25" s="1"/>
  <c r="AD30" i="15"/>
  <c r="AE11" i="25"/>
  <c r="AD20" i="15"/>
  <c r="AD48" i="15"/>
  <c r="AE7" i="15"/>
  <c r="AD21" i="15"/>
  <c r="AD42" i="15"/>
  <c r="AD29" i="15"/>
  <c r="AD12" i="15"/>
  <c r="AD24" i="15" s="1"/>
  <c r="AE6" i="15"/>
  <c r="AE34" i="15" s="1"/>
  <c r="AE10" i="15"/>
  <c r="AD44" i="15"/>
  <c r="AE9" i="15"/>
  <c r="AD43" i="15"/>
  <c r="AE8" i="15"/>
  <c r="AD15" i="18"/>
  <c r="AD16" i="18" s="1"/>
  <c r="AE21" i="18"/>
  <c r="AE22" i="18" s="1"/>
  <c r="AF3" i="18"/>
  <c r="AF6" i="18" s="1"/>
  <c r="AF7" i="18" s="1"/>
  <c r="AE11" i="18"/>
  <c r="AF10" i="25" l="1"/>
  <c r="AF21" i="25" s="1"/>
  <c r="AE47" i="15"/>
  <c r="AE49" i="15"/>
  <c r="AE22" i="25"/>
  <c r="AE25" i="25" s="1"/>
  <c r="AE31" i="15"/>
  <c r="AF12" i="25"/>
  <c r="AF23" i="25" s="1"/>
  <c r="AE30" i="15"/>
  <c r="AF11" i="25"/>
  <c r="AE20" i="15"/>
  <c r="AE48" i="15"/>
  <c r="AF7" i="15"/>
  <c r="AE21" i="15"/>
  <c r="AE42" i="15"/>
  <c r="AE29" i="15"/>
  <c r="AE12" i="15"/>
  <c r="AE24" i="15" s="1"/>
  <c r="AF10" i="15"/>
  <c r="AE44" i="15"/>
  <c r="AF6" i="15"/>
  <c r="AF34" i="15" s="1"/>
  <c r="AF9" i="15"/>
  <c r="AE43" i="15"/>
  <c r="AF8" i="15"/>
  <c r="AE15" i="18"/>
  <c r="AE16" i="18" s="1"/>
  <c r="AF21" i="18"/>
  <c r="AF22" i="18" s="1"/>
  <c r="AG3" i="18"/>
  <c r="AG6" i="18" s="1"/>
  <c r="AG7" i="18" s="1"/>
  <c r="AF11" i="18"/>
  <c r="AG10" i="25" l="1"/>
  <c r="AG21" i="25" s="1"/>
  <c r="AF47" i="15"/>
  <c r="AF49" i="15"/>
  <c r="AF22" i="25"/>
  <c r="AF25" i="25" s="1"/>
  <c r="AF31" i="15"/>
  <c r="AG12" i="25"/>
  <c r="AG23" i="25" s="1"/>
  <c r="AF30" i="15"/>
  <c r="AG11" i="25"/>
  <c r="AF20" i="15"/>
  <c r="AF48" i="15"/>
  <c r="AG7" i="15"/>
  <c r="AF21" i="15"/>
  <c r="AF42" i="15"/>
  <c r="AF29" i="15"/>
  <c r="AF12" i="15"/>
  <c r="AF24" i="15" s="1"/>
  <c r="AG6" i="15"/>
  <c r="AG34" i="15" s="1"/>
  <c r="AG10" i="15"/>
  <c r="AF44" i="15"/>
  <c r="AG9" i="15"/>
  <c r="AF43" i="15"/>
  <c r="AG8" i="15"/>
  <c r="AF15" i="18"/>
  <c r="AF16" i="18" s="1"/>
  <c r="AG21" i="18"/>
  <c r="AG22" i="18" s="1"/>
  <c r="AH3" i="18"/>
  <c r="AH6" i="18" s="1"/>
  <c r="AH7" i="18" s="1"/>
  <c r="AG11" i="18"/>
  <c r="AH10" i="25" l="1"/>
  <c r="AH21" i="25" s="1"/>
  <c r="AG47" i="15"/>
  <c r="AG49" i="15"/>
  <c r="AG22" i="25"/>
  <c r="AG25" i="25" s="1"/>
  <c r="AG31" i="15"/>
  <c r="AH12" i="25"/>
  <c r="AH23" i="25" s="1"/>
  <c r="AG30" i="15"/>
  <c r="AH11" i="25"/>
  <c r="AG20" i="15"/>
  <c r="AG48" i="15"/>
  <c r="AH7" i="15"/>
  <c r="AG21" i="15"/>
  <c r="AG42" i="15"/>
  <c r="AG29" i="15"/>
  <c r="AG12" i="15"/>
  <c r="AG24" i="15" s="1"/>
  <c r="AH10" i="15"/>
  <c r="AG44" i="15"/>
  <c r="AH6" i="15"/>
  <c r="AH34" i="15" s="1"/>
  <c r="AH9" i="15"/>
  <c r="AG43" i="15"/>
  <c r="AH8" i="15"/>
  <c r="AG15" i="18"/>
  <c r="AG16" i="18" s="1"/>
  <c r="AH21" i="18"/>
  <c r="AH22" i="18" s="1"/>
  <c r="AI3" i="18"/>
  <c r="AI6" i="18" s="1"/>
  <c r="AI7" i="18" s="1"/>
  <c r="AH11" i="18"/>
  <c r="AI10" i="25" l="1"/>
  <c r="AI21" i="25" s="1"/>
  <c r="AH47" i="15"/>
  <c r="AH49" i="15"/>
  <c r="AH22" i="25"/>
  <c r="AH25" i="25" s="1"/>
  <c r="AH31" i="15"/>
  <c r="AI12" i="25"/>
  <c r="AI23" i="25" s="1"/>
  <c r="AH30" i="15"/>
  <c r="AI11" i="25"/>
  <c r="AH20" i="15"/>
  <c r="AH48" i="15"/>
  <c r="AI7" i="15"/>
  <c r="AH21" i="15"/>
  <c r="AH42" i="15"/>
  <c r="AH29" i="15"/>
  <c r="AH12" i="15"/>
  <c r="AH24" i="15" s="1"/>
  <c r="AI6" i="15"/>
  <c r="AI34" i="15" s="1"/>
  <c r="AI10" i="15"/>
  <c r="AH44" i="15"/>
  <c r="AI9" i="15"/>
  <c r="AH43" i="15"/>
  <c r="AI8" i="15"/>
  <c r="AH15" i="18"/>
  <c r="AH16" i="18" s="1"/>
  <c r="AI21" i="18"/>
  <c r="AI22" i="18" s="1"/>
  <c r="AJ3" i="18"/>
  <c r="AJ6" i="18" s="1"/>
  <c r="AJ7" i="18" s="1"/>
  <c r="AI11" i="18"/>
  <c r="AJ10" i="25" l="1"/>
  <c r="AJ21" i="25" s="1"/>
  <c r="AI47" i="15"/>
  <c r="AI49" i="15"/>
  <c r="AI22" i="25"/>
  <c r="AI25" i="25" s="1"/>
  <c r="AI31" i="15"/>
  <c r="AJ12" i="25"/>
  <c r="AJ23" i="25" s="1"/>
  <c r="AI30" i="15"/>
  <c r="AJ11" i="25"/>
  <c r="AI20" i="15"/>
  <c r="AI48" i="15"/>
  <c r="AJ7" i="15"/>
  <c r="AI21" i="15"/>
  <c r="AI42" i="15"/>
  <c r="AI29" i="15"/>
  <c r="AI12" i="15"/>
  <c r="AI24" i="15" s="1"/>
  <c r="AJ10" i="15"/>
  <c r="AI44" i="15"/>
  <c r="AJ6" i="15"/>
  <c r="AJ34" i="15" s="1"/>
  <c r="AJ9" i="15"/>
  <c r="AI43" i="15"/>
  <c r="AJ8" i="15"/>
  <c r="AI15" i="18"/>
  <c r="AI16" i="18" s="1"/>
  <c r="AJ21" i="18"/>
  <c r="AJ22" i="18" s="1"/>
  <c r="AK3" i="18"/>
  <c r="AK6" i="18" s="1"/>
  <c r="AK7" i="18" s="1"/>
  <c r="AJ11" i="18"/>
  <c r="AK10" i="25" l="1"/>
  <c r="AK21" i="25" s="1"/>
  <c r="AJ47" i="15"/>
  <c r="AJ49" i="15"/>
  <c r="AJ22" i="25"/>
  <c r="AJ25" i="25" s="1"/>
  <c r="AJ31" i="15"/>
  <c r="AK12" i="25"/>
  <c r="AK23" i="25" s="1"/>
  <c r="AJ30" i="15"/>
  <c r="AK11" i="25"/>
  <c r="AJ20" i="15"/>
  <c r="AJ48" i="15"/>
  <c r="AK7" i="15"/>
  <c r="AJ21" i="15"/>
  <c r="AJ42" i="15"/>
  <c r="AJ29" i="15"/>
  <c r="AJ12" i="15"/>
  <c r="AJ24" i="15" s="1"/>
  <c r="AK6" i="15"/>
  <c r="AK34" i="15" s="1"/>
  <c r="AK10" i="15"/>
  <c r="AJ44" i="15"/>
  <c r="AK9" i="15"/>
  <c r="AJ43" i="15"/>
  <c r="AK8" i="15"/>
  <c r="AJ15" i="18"/>
  <c r="AJ16" i="18" s="1"/>
  <c r="AK21" i="18"/>
  <c r="AK22" i="18" s="1"/>
  <c r="AL3" i="18"/>
  <c r="AL6" i="18" s="1"/>
  <c r="AL7" i="18" s="1"/>
  <c r="AK11" i="18"/>
  <c r="AL10" i="25" l="1"/>
  <c r="AL21" i="25" s="1"/>
  <c r="AK47" i="15"/>
  <c r="AK49" i="15"/>
  <c r="AK22" i="25"/>
  <c r="AK25" i="25" s="1"/>
  <c r="AK31" i="15"/>
  <c r="AL12" i="25"/>
  <c r="AL23" i="25" s="1"/>
  <c r="AK30" i="15"/>
  <c r="AL11" i="25"/>
  <c r="AK20" i="15"/>
  <c r="AK48" i="15"/>
  <c r="AL7" i="15"/>
  <c r="AK21" i="15"/>
  <c r="AK42" i="15"/>
  <c r="AK29" i="15"/>
  <c r="AK12" i="15"/>
  <c r="AK24" i="15" s="1"/>
  <c r="AL10" i="15"/>
  <c r="AK44" i="15"/>
  <c r="AL6" i="15"/>
  <c r="AL34" i="15" s="1"/>
  <c r="AL9" i="15"/>
  <c r="AK43" i="15"/>
  <c r="AL8" i="15"/>
  <c r="AK15" i="18"/>
  <c r="AK16" i="18" s="1"/>
  <c r="AL21" i="18"/>
  <c r="AL22" i="18" s="1"/>
  <c r="AM3" i="18"/>
  <c r="AM6" i="18" s="1"/>
  <c r="AM7" i="18" s="1"/>
  <c r="AL11" i="18"/>
  <c r="AM10" i="25" l="1"/>
  <c r="AM21" i="25" s="1"/>
  <c r="AL47" i="15"/>
  <c r="AL49" i="15"/>
  <c r="AL22" i="25"/>
  <c r="AL25" i="25" s="1"/>
  <c r="AL31" i="15"/>
  <c r="AM12" i="25"/>
  <c r="AM23" i="25" s="1"/>
  <c r="AL30" i="15"/>
  <c r="AM11" i="25"/>
  <c r="AL20" i="15"/>
  <c r="AL48" i="15"/>
  <c r="AM7" i="15"/>
  <c r="AL21" i="15"/>
  <c r="AL42" i="15"/>
  <c r="AL29" i="15"/>
  <c r="AL12" i="15"/>
  <c r="AL24" i="15" s="1"/>
  <c r="AM6" i="15"/>
  <c r="AM34" i="15" s="1"/>
  <c r="AM10" i="15"/>
  <c r="AL44" i="15"/>
  <c r="AM9" i="15"/>
  <c r="AL43" i="15"/>
  <c r="AM8" i="15"/>
  <c r="AL15" i="18"/>
  <c r="AL16" i="18" s="1"/>
  <c r="AM21" i="18"/>
  <c r="AM22" i="18" s="1"/>
  <c r="AN3" i="18"/>
  <c r="AN6" i="18" s="1"/>
  <c r="AN7" i="18" s="1"/>
  <c r="AM11" i="18"/>
  <c r="AN10" i="25" l="1"/>
  <c r="AN21" i="25" s="1"/>
  <c r="AM47" i="15"/>
  <c r="AM49" i="15"/>
  <c r="AM22" i="25"/>
  <c r="AM25" i="25" s="1"/>
  <c r="AM31" i="15"/>
  <c r="AN12" i="25"/>
  <c r="AN23" i="25" s="1"/>
  <c r="AM30" i="15"/>
  <c r="AN11" i="25"/>
  <c r="AM20" i="15"/>
  <c r="AM48" i="15"/>
  <c r="AN7" i="15"/>
  <c r="AM21" i="15"/>
  <c r="AM42" i="15"/>
  <c r="AM29" i="15"/>
  <c r="AM12" i="15"/>
  <c r="AM24" i="15" s="1"/>
  <c r="AN6" i="15"/>
  <c r="AN34" i="15" s="1"/>
  <c r="AN10" i="15"/>
  <c r="AM44" i="15"/>
  <c r="AN9" i="15"/>
  <c r="AM43" i="15"/>
  <c r="AN8" i="15"/>
  <c r="AM15" i="18"/>
  <c r="AM16" i="18" s="1"/>
  <c r="AN21" i="18"/>
  <c r="AN22" i="18" s="1"/>
  <c r="AO3" i="18"/>
  <c r="AO6" i="18" s="1"/>
  <c r="AO7" i="18" s="1"/>
  <c r="AN11" i="18"/>
  <c r="AO10" i="25" l="1"/>
  <c r="AO21" i="25" s="1"/>
  <c r="AN47" i="15"/>
  <c r="AN49" i="15"/>
  <c r="AN22" i="25"/>
  <c r="AN25" i="25" s="1"/>
  <c r="AN31" i="15"/>
  <c r="AO12" i="25"/>
  <c r="AO23" i="25" s="1"/>
  <c r="AN30" i="15"/>
  <c r="AO11" i="25"/>
  <c r="AN20" i="15"/>
  <c r="AN48" i="15"/>
  <c r="AO7" i="15"/>
  <c r="AN21" i="15"/>
  <c r="AN42" i="15"/>
  <c r="AN29" i="15"/>
  <c r="AN12" i="15"/>
  <c r="AN24" i="15" s="1"/>
  <c r="AO10" i="15"/>
  <c r="AN44" i="15"/>
  <c r="AO6" i="15"/>
  <c r="AO34" i="15" s="1"/>
  <c r="AO9" i="15"/>
  <c r="AN43" i="15"/>
  <c r="AO8" i="15"/>
  <c r="AN15" i="18"/>
  <c r="AN16" i="18" s="1"/>
  <c r="AO21" i="18"/>
  <c r="AO22" i="18" s="1"/>
  <c r="AP3" i="18"/>
  <c r="AP6" i="18" s="1"/>
  <c r="AP7" i="18" s="1"/>
  <c r="AO11" i="18"/>
  <c r="AP10" i="25" l="1"/>
  <c r="AP21" i="25" s="1"/>
  <c r="AO47" i="15"/>
  <c r="AO49" i="15"/>
  <c r="AO22" i="25"/>
  <c r="AO25" i="25" s="1"/>
  <c r="AO31" i="15"/>
  <c r="AP12" i="25"/>
  <c r="AP23" i="25" s="1"/>
  <c r="AO30" i="15"/>
  <c r="AP11" i="25"/>
  <c r="AO20" i="15"/>
  <c r="AO48" i="15"/>
  <c r="AP7" i="15"/>
  <c r="AO21" i="15"/>
  <c r="AO42" i="15"/>
  <c r="AO29" i="15"/>
  <c r="AO12" i="15"/>
  <c r="AO24" i="15" s="1"/>
  <c r="AP6" i="15"/>
  <c r="AP34" i="15" s="1"/>
  <c r="AP10" i="15"/>
  <c r="AO44" i="15"/>
  <c r="AP9" i="15"/>
  <c r="AO43" i="15"/>
  <c r="AP8" i="15"/>
  <c r="AO15" i="18"/>
  <c r="AO16" i="18" s="1"/>
  <c r="AP21" i="18"/>
  <c r="AP22" i="18" s="1"/>
  <c r="AQ3" i="18"/>
  <c r="AQ6" i="18" s="1"/>
  <c r="AQ7" i="18" s="1"/>
  <c r="AP11" i="18"/>
  <c r="AQ10" i="25" l="1"/>
  <c r="AQ21" i="25" s="1"/>
  <c r="AP47" i="15"/>
  <c r="AP49" i="15"/>
  <c r="AP22" i="25"/>
  <c r="AP25" i="25" s="1"/>
  <c r="AP31" i="15"/>
  <c r="AQ12" i="25"/>
  <c r="AQ23" i="25" s="1"/>
  <c r="AP30" i="15"/>
  <c r="AQ11" i="25"/>
  <c r="AQ22" i="25" s="1"/>
  <c r="AP20" i="15"/>
  <c r="AP48" i="15"/>
  <c r="AP21" i="15"/>
  <c r="AQ7" i="15"/>
  <c r="AP42" i="15"/>
  <c r="AP29" i="15"/>
  <c r="AP12" i="15"/>
  <c r="AP24" i="15" s="1"/>
  <c r="AQ10" i="15"/>
  <c r="AP44" i="15"/>
  <c r="AQ6" i="15"/>
  <c r="AQ34" i="15" s="1"/>
  <c r="AQ9" i="15"/>
  <c r="AP43" i="15"/>
  <c r="AQ8" i="15"/>
  <c r="AP15" i="18"/>
  <c r="AP16" i="18" s="1"/>
  <c r="AQ21" i="18"/>
  <c r="AQ22" i="18" s="1"/>
  <c r="AR3" i="18"/>
  <c r="AR6" i="18" s="1"/>
  <c r="AR7" i="18" s="1"/>
  <c r="AQ11" i="18"/>
  <c r="AR10" i="25" l="1"/>
  <c r="AR21" i="25" s="1"/>
  <c r="AQ47" i="15"/>
  <c r="AQ49" i="15"/>
  <c r="AQ25" i="25"/>
  <c r="AQ31" i="15"/>
  <c r="AR12" i="25"/>
  <c r="AR23" i="25" s="1"/>
  <c r="AQ30" i="15"/>
  <c r="AR11" i="25"/>
  <c r="AR22" i="25" s="1"/>
  <c r="AQ20" i="15"/>
  <c r="AQ48" i="15"/>
  <c r="AQ21" i="15"/>
  <c r="AR7" i="15"/>
  <c r="AQ42" i="15"/>
  <c r="AQ29" i="15"/>
  <c r="AQ12" i="15"/>
  <c r="AQ24" i="15" s="1"/>
  <c r="AR6" i="15"/>
  <c r="AR34" i="15" s="1"/>
  <c r="AR10" i="15"/>
  <c r="AQ44" i="15"/>
  <c r="AR9" i="15"/>
  <c r="AQ43" i="15"/>
  <c r="AR8" i="15"/>
  <c r="AQ15" i="18"/>
  <c r="AQ16" i="18" s="1"/>
  <c r="AR21" i="18"/>
  <c r="AR22" i="18" s="1"/>
  <c r="AS3" i="18"/>
  <c r="AS6" i="18" s="1"/>
  <c r="AS7" i="18" s="1"/>
  <c r="AR11" i="18"/>
  <c r="AS10" i="25" l="1"/>
  <c r="AS21" i="25" s="1"/>
  <c r="AR47" i="15"/>
  <c r="AR49" i="15"/>
  <c r="AR25" i="25"/>
  <c r="AR31" i="15"/>
  <c r="AS12" i="25"/>
  <c r="AS23" i="25" s="1"/>
  <c r="AR30" i="15"/>
  <c r="AS11" i="25"/>
  <c r="AS22" i="25" s="1"/>
  <c r="AR20" i="15"/>
  <c r="AR48" i="15"/>
  <c r="AR21" i="15"/>
  <c r="AS7" i="15"/>
  <c r="AR42" i="15"/>
  <c r="AR29" i="15"/>
  <c r="AR12" i="15"/>
  <c r="AR24" i="15" s="1"/>
  <c r="AS10" i="15"/>
  <c r="AR44" i="15"/>
  <c r="AS6" i="15"/>
  <c r="AS34" i="15" s="1"/>
  <c r="AS9" i="15"/>
  <c r="AR43" i="15"/>
  <c r="AS8" i="15"/>
  <c r="AR15" i="18"/>
  <c r="AR16" i="18" s="1"/>
  <c r="AS21" i="18"/>
  <c r="AS22" i="18" s="1"/>
  <c r="AT3" i="18"/>
  <c r="AS11" i="18"/>
  <c r="AT10" i="25" l="1"/>
  <c r="AT21" i="25" s="1"/>
  <c r="AS47" i="15"/>
  <c r="AS49" i="15"/>
  <c r="AS48" i="15"/>
  <c r="AS25" i="25"/>
  <c r="AS31" i="15"/>
  <c r="AT12" i="25"/>
  <c r="AT23" i="25" s="1"/>
  <c r="AS30" i="15"/>
  <c r="AT11" i="25"/>
  <c r="AT22" i="25" s="1"/>
  <c r="AS20" i="15"/>
  <c r="AS21" i="15"/>
  <c r="AT7" i="15"/>
  <c r="AS42" i="15"/>
  <c r="AS29" i="15"/>
  <c r="AS12" i="15"/>
  <c r="AS24" i="15" s="1"/>
  <c r="AT10" i="15"/>
  <c r="AS44" i="15"/>
  <c r="AT6" i="15"/>
  <c r="AT34" i="15" s="1"/>
  <c r="AT9" i="15"/>
  <c r="AS43" i="15"/>
  <c r="AT8" i="15"/>
  <c r="AT6" i="18"/>
  <c r="AT7" i="18" s="1"/>
  <c r="AT21" i="18"/>
  <c r="AT22" i="18" s="1"/>
  <c r="AS15" i="18"/>
  <c r="AS16" i="18" s="1"/>
  <c r="AU3" i="18"/>
  <c r="AT11" i="18"/>
  <c r="AT15" i="18" l="1"/>
  <c r="AT16" i="18" s="1"/>
  <c r="AU10" i="25"/>
  <c r="AU21" i="25" s="1"/>
  <c r="AT47" i="15"/>
  <c r="AT49" i="15"/>
  <c r="AT48" i="15"/>
  <c r="AT25" i="25"/>
  <c r="AT31" i="15"/>
  <c r="AU12" i="25"/>
  <c r="AU23" i="25" s="1"/>
  <c r="AT30" i="15"/>
  <c r="AU11" i="25"/>
  <c r="AU22" i="25" s="1"/>
  <c r="AT20" i="15"/>
  <c r="AT21" i="15"/>
  <c r="AU7" i="15"/>
  <c r="AT42" i="15"/>
  <c r="AT29" i="15"/>
  <c r="AT12" i="15"/>
  <c r="AT24" i="15" s="1"/>
  <c r="AU6" i="15"/>
  <c r="AU34" i="15" s="1"/>
  <c r="AU10" i="15"/>
  <c r="AT44" i="15"/>
  <c r="AU9" i="15"/>
  <c r="AT43" i="15"/>
  <c r="AU8" i="15"/>
  <c r="AU6" i="18"/>
  <c r="AU7" i="18" s="1"/>
  <c r="AU21" i="18"/>
  <c r="AU22" i="18" s="1"/>
  <c r="AV3" i="18"/>
  <c r="AU11" i="18"/>
  <c r="AU15" i="18" l="1"/>
  <c r="AU16" i="18" s="1"/>
  <c r="AV10" i="25"/>
  <c r="AV21" i="25" s="1"/>
  <c r="AU47" i="15"/>
  <c r="AU49" i="15"/>
  <c r="AU48" i="15"/>
  <c r="AU25" i="25"/>
  <c r="AU31" i="15"/>
  <c r="AV12" i="25"/>
  <c r="AV23" i="25" s="1"/>
  <c r="AU30" i="15"/>
  <c r="AV11" i="25"/>
  <c r="AV22" i="25" s="1"/>
  <c r="AU20" i="15"/>
  <c r="AU21" i="15"/>
  <c r="AV7" i="15"/>
  <c r="AU42" i="15"/>
  <c r="AU29" i="15"/>
  <c r="AU12" i="15"/>
  <c r="AU24" i="15" s="1"/>
  <c r="AV10" i="15"/>
  <c r="AU44" i="15"/>
  <c r="AV6" i="15"/>
  <c r="AV34" i="15" s="1"/>
  <c r="AV9" i="15"/>
  <c r="AU43" i="15"/>
  <c r="AV8" i="15"/>
  <c r="AV6" i="18"/>
  <c r="AV7" i="18" s="1"/>
  <c r="AV21" i="18"/>
  <c r="AV22" i="18" s="1"/>
  <c r="AW3" i="18"/>
  <c r="AV11" i="18"/>
  <c r="AV15" i="18" l="1"/>
  <c r="AV16" i="18" s="1"/>
  <c r="AW10" i="25"/>
  <c r="AW21" i="25" s="1"/>
  <c r="AV47" i="15"/>
  <c r="AV49" i="15"/>
  <c r="AV48" i="15"/>
  <c r="AV25" i="25"/>
  <c r="AV31" i="15"/>
  <c r="AW12" i="25"/>
  <c r="AW23" i="25" s="1"/>
  <c r="AV30" i="15"/>
  <c r="AW11" i="25"/>
  <c r="AW22" i="25" s="1"/>
  <c r="AV20" i="15"/>
  <c r="AV21" i="15"/>
  <c r="AW7" i="15"/>
  <c r="AV42" i="15"/>
  <c r="AV29" i="15"/>
  <c r="AV12" i="15"/>
  <c r="AV24" i="15" s="1"/>
  <c r="AW6" i="15"/>
  <c r="AW34" i="15" s="1"/>
  <c r="AW10" i="15"/>
  <c r="AV44" i="15"/>
  <c r="AW9" i="15"/>
  <c r="AV43" i="15"/>
  <c r="AW8" i="15"/>
  <c r="AW6" i="18"/>
  <c r="AW7" i="18" s="1"/>
  <c r="AW21" i="18"/>
  <c r="AW22" i="18" s="1"/>
  <c r="BX22" i="18" s="1"/>
  <c r="S23" i="18" s="1"/>
  <c r="AX3" i="18"/>
  <c r="AW11" i="18"/>
  <c r="AW15" i="18" l="1"/>
  <c r="AW16" i="18" s="1"/>
  <c r="AX10" i="25"/>
  <c r="AX21" i="25" s="1"/>
  <c r="AW47" i="15"/>
  <c r="AW49" i="15"/>
  <c r="AW48" i="15"/>
  <c r="AW25" i="25"/>
  <c r="AW31" i="15"/>
  <c r="AX12" i="25"/>
  <c r="AX23" i="25" s="1"/>
  <c r="AW30" i="15"/>
  <c r="AX11" i="25"/>
  <c r="AX22" i="25" s="1"/>
  <c r="AW20" i="15"/>
  <c r="AW21" i="15"/>
  <c r="AX7" i="15"/>
  <c r="AW42" i="15"/>
  <c r="AW29" i="15"/>
  <c r="AW12" i="15"/>
  <c r="AW24" i="15" s="1"/>
  <c r="AX6" i="15"/>
  <c r="AX34" i="15" s="1"/>
  <c r="AX10" i="15"/>
  <c r="AW44" i="15"/>
  <c r="AX9" i="15"/>
  <c r="AW43" i="15"/>
  <c r="AX8" i="15"/>
  <c r="BX7" i="18"/>
  <c r="AY3" i="18"/>
  <c r="AX11" i="18"/>
  <c r="AP8" i="18" l="1"/>
  <c r="AS23" i="18"/>
  <c r="AT23" i="18" s="1"/>
  <c r="T23" i="18"/>
  <c r="BX16" i="18"/>
  <c r="E21" i="21" s="1"/>
  <c r="AY10" i="25"/>
  <c r="AY21" i="25" s="1"/>
  <c r="AX47" i="15"/>
  <c r="AX49" i="15"/>
  <c r="AX48" i="15"/>
  <c r="AX25" i="25"/>
  <c r="AX31" i="15"/>
  <c r="AY12" i="25"/>
  <c r="AY23" i="25" s="1"/>
  <c r="AX30" i="15"/>
  <c r="AY11" i="25"/>
  <c r="AY22" i="25" s="1"/>
  <c r="AX20" i="15"/>
  <c r="AX21" i="15"/>
  <c r="AY7" i="15"/>
  <c r="AX42" i="15"/>
  <c r="AX29" i="15"/>
  <c r="AX12" i="15"/>
  <c r="AX24" i="15" s="1"/>
  <c r="AY6" i="15"/>
  <c r="AY34" i="15" s="1"/>
  <c r="AY10" i="15"/>
  <c r="AX44" i="15"/>
  <c r="AY9" i="15"/>
  <c r="AX43" i="15"/>
  <c r="X8" i="18"/>
  <c r="AH8" i="18"/>
  <c r="AW8" i="18"/>
  <c r="Z8" i="18"/>
  <c r="AL8" i="18"/>
  <c r="S8" i="18"/>
  <c r="R8" i="18"/>
  <c r="AD8" i="18"/>
  <c r="C17" i="18"/>
  <c r="D17" i="18"/>
  <c r="E17" i="18"/>
  <c r="F17" i="18"/>
  <c r="C23" i="18"/>
  <c r="D23" i="18"/>
  <c r="E23" i="18"/>
  <c r="F23" i="18"/>
  <c r="G23" i="18"/>
  <c r="H23" i="18"/>
  <c r="I23" i="18"/>
  <c r="J23" i="18"/>
  <c r="K23" i="18"/>
  <c r="L23" i="18"/>
  <c r="AQ8" i="18"/>
  <c r="D8" i="18"/>
  <c r="C8" i="18"/>
  <c r="E8" i="18"/>
  <c r="F8" i="18"/>
  <c r="G8" i="18"/>
  <c r="H8" i="18"/>
  <c r="I8" i="18"/>
  <c r="J8" i="18"/>
  <c r="K8" i="18"/>
  <c r="L8" i="18"/>
  <c r="M8" i="18"/>
  <c r="N8" i="18"/>
  <c r="O8" i="18"/>
  <c r="P8" i="18"/>
  <c r="W8" i="18"/>
  <c r="V8" i="18"/>
  <c r="AV8" i="18"/>
  <c r="AC8" i="18"/>
  <c r="AY8" i="15"/>
  <c r="AN8" i="18"/>
  <c r="AM8" i="18"/>
  <c r="AK8" i="18"/>
  <c r="AS8" i="18"/>
  <c r="AU8" i="18"/>
  <c r="U8" i="18"/>
  <c r="AG8" i="18"/>
  <c r="AB8" i="18"/>
  <c r="AR8" i="18"/>
  <c r="AT8" i="18"/>
  <c r="T8" i="18"/>
  <c r="AJ8" i="18"/>
  <c r="AI8" i="18"/>
  <c r="AO8" i="18"/>
  <c r="Y8" i="18"/>
  <c r="AF8" i="18"/>
  <c r="AA8" i="18"/>
  <c r="Q8" i="18"/>
  <c r="AE8" i="18"/>
  <c r="AR23" i="18"/>
  <c r="R23" i="18"/>
  <c r="Z23" i="18"/>
  <c r="AH23" i="18"/>
  <c r="AP23" i="18"/>
  <c r="AA23" i="18"/>
  <c r="AI23" i="18"/>
  <c r="AQ23" i="18"/>
  <c r="P23" i="18"/>
  <c r="Y23" i="18"/>
  <c r="AB23" i="18"/>
  <c r="AJ23" i="18"/>
  <c r="AL23" i="18"/>
  <c r="W23" i="18"/>
  <c r="X23" i="18"/>
  <c r="AO23" i="18"/>
  <c r="M23" i="18"/>
  <c r="U23" i="18"/>
  <c r="AC23" i="18"/>
  <c r="AK23" i="18"/>
  <c r="O23" i="18"/>
  <c r="AE23" i="18"/>
  <c r="AF23" i="18"/>
  <c r="Q23" i="18"/>
  <c r="AG23" i="18"/>
  <c r="N23" i="18"/>
  <c r="V23" i="18"/>
  <c r="AD23" i="18"/>
  <c r="AM23" i="18"/>
  <c r="AN23" i="18"/>
  <c r="O17" i="18"/>
  <c r="P17" i="18"/>
  <c r="AZ3" i="18"/>
  <c r="AY11" i="18"/>
  <c r="L17" i="18" l="1"/>
  <c r="K17" i="18"/>
  <c r="S17" i="18"/>
  <c r="R17" i="18"/>
  <c r="Q17" i="18"/>
  <c r="J17" i="18"/>
  <c r="N17" i="18"/>
  <c r="I17" i="18"/>
  <c r="M17" i="18"/>
  <c r="H17" i="18"/>
  <c r="G17" i="18"/>
  <c r="E27" i="21"/>
  <c r="F18" i="20"/>
  <c r="M9" i="21"/>
  <c r="AP10" i="21"/>
  <c r="AX9" i="21"/>
  <c r="BF8" i="21"/>
  <c r="BM10" i="21"/>
  <c r="BU9" i="21"/>
  <c r="CC8" i="21"/>
  <c r="Q8" i="21"/>
  <c r="X10" i="21"/>
  <c r="AF9" i="21"/>
  <c r="AN8" i="21"/>
  <c r="CA10" i="21"/>
  <c r="V10" i="21"/>
  <c r="AD9" i="21"/>
  <c r="AL8" i="21"/>
  <c r="BA10" i="21"/>
  <c r="BI9" i="21"/>
  <c r="BQ8" i="21"/>
  <c r="CF10" i="21"/>
  <c r="T10" i="21"/>
  <c r="AB9" i="21"/>
  <c r="AJ8" i="21"/>
  <c r="CE8" i="21"/>
  <c r="O8" i="21"/>
  <c r="AU9" i="21"/>
  <c r="BG9" i="21"/>
  <c r="BK8" i="21"/>
  <c r="AM10" i="21"/>
  <c r="BF10" i="21"/>
  <c r="AL10" i="21"/>
  <c r="U8" i="21"/>
  <c r="AZ8" i="21"/>
  <c r="AM8" i="21"/>
  <c r="BF9" i="21"/>
  <c r="Q9" i="21"/>
  <c r="AF10" i="21"/>
  <c r="AV8" i="21"/>
  <c r="BI10" i="21"/>
  <c r="AB10" i="21"/>
  <c r="AQ9" i="21"/>
  <c r="S10" i="21"/>
  <c r="T8" i="21"/>
  <c r="AH10" i="21"/>
  <c r="AP9" i="21"/>
  <c r="AX8" i="21"/>
  <c r="BE10" i="21"/>
  <c r="BM9" i="21"/>
  <c r="BU8" i="21"/>
  <c r="CB10" i="21"/>
  <c r="P10" i="21"/>
  <c r="X9" i="21"/>
  <c r="AF8" i="21"/>
  <c r="BZ10" i="21"/>
  <c r="N10" i="21"/>
  <c r="V9" i="21"/>
  <c r="AD8" i="21"/>
  <c r="AS10" i="21"/>
  <c r="BA9" i="21"/>
  <c r="BI8" i="21"/>
  <c r="BX10" i="21"/>
  <c r="CF9" i="21"/>
  <c r="T9" i="21"/>
  <c r="AB8" i="21"/>
  <c r="AY8" i="21"/>
  <c r="AA10" i="21"/>
  <c r="BC8" i="21"/>
  <c r="AA9" i="21"/>
  <c r="AE8" i="21"/>
  <c r="O9" i="21"/>
  <c r="CD10" i="21"/>
  <c r="AH8" i="21"/>
  <c r="BE8" i="21"/>
  <c r="BT9" i="21"/>
  <c r="BS10" i="21"/>
  <c r="BR9" i="21"/>
  <c r="N8" i="21"/>
  <c r="AK9" i="21"/>
  <c r="BP9" i="21"/>
  <c r="BO10" i="21"/>
  <c r="AI9" i="21"/>
  <c r="AI8" i="21"/>
  <c r="CE9" i="21"/>
  <c r="BV8" i="21"/>
  <c r="Y9" i="21"/>
  <c r="AG8" i="21"/>
  <c r="AV9" i="21"/>
  <c r="AT9" i="21"/>
  <c r="BQ10" i="21"/>
  <c r="AJ10" i="21"/>
  <c r="M8" i="21"/>
  <c r="BU10" i="21"/>
  <c r="AD10" i="21"/>
  <c r="BQ9" i="21"/>
  <c r="AR8" i="21"/>
  <c r="W9" i="21"/>
  <c r="CE10" i="21"/>
  <c r="Z10" i="21"/>
  <c r="AH9" i="21"/>
  <c r="AP8" i="21"/>
  <c r="AW10" i="21"/>
  <c r="BE9" i="21"/>
  <c r="BM8" i="21"/>
  <c r="BT10" i="21"/>
  <c r="CB9" i="21"/>
  <c r="P9" i="21"/>
  <c r="X8" i="21"/>
  <c r="BR10" i="21"/>
  <c r="BZ9" i="21"/>
  <c r="N9" i="21"/>
  <c r="V8" i="21"/>
  <c r="AK10" i="21"/>
  <c r="AS9" i="21"/>
  <c r="BA8" i="21"/>
  <c r="BP10" i="21"/>
  <c r="BX9" i="21"/>
  <c r="CF8" i="21"/>
  <c r="BW10" i="21"/>
  <c r="S8" i="21"/>
  <c r="BO9" i="21"/>
  <c r="W10" i="21"/>
  <c r="BO8" i="21"/>
  <c r="AQ10" i="21"/>
  <c r="W8" i="21"/>
  <c r="R10" i="21"/>
  <c r="Z9" i="21"/>
  <c r="AO10" i="21"/>
  <c r="AW9" i="21"/>
  <c r="BL10" i="21"/>
  <c r="CB8" i="21"/>
  <c r="BJ10" i="21"/>
  <c r="BZ8" i="21"/>
  <c r="AC10" i="21"/>
  <c r="AS8" i="21"/>
  <c r="BH10" i="21"/>
  <c r="BX8" i="21"/>
  <c r="AE10" i="21"/>
  <c r="BK9" i="21"/>
  <c r="CC10" i="21"/>
  <c r="AU10" i="21"/>
  <c r="CG8" i="21"/>
  <c r="BW9" i="21"/>
  <c r="BC9" i="21"/>
  <c r="AX10" i="21"/>
  <c r="Y8" i="21"/>
  <c r="AN9" i="21"/>
  <c r="P8" i="21"/>
  <c r="AT8" i="21"/>
  <c r="M10" i="21"/>
  <c r="AU8" i="21"/>
  <c r="AA8" i="21"/>
  <c r="CC9" i="21"/>
  <c r="BV10" i="21"/>
  <c r="CD9" i="21"/>
  <c r="R9" i="21"/>
  <c r="Z8" i="21"/>
  <c r="AG10" i="21"/>
  <c r="AO9" i="21"/>
  <c r="AW8" i="21"/>
  <c r="BD10" i="21"/>
  <c r="BL9" i="21"/>
  <c r="BT8" i="21"/>
  <c r="BK10" i="21"/>
  <c r="BB10" i="21"/>
  <c r="BJ9" i="21"/>
  <c r="BR8" i="21"/>
  <c r="CG10" i="21"/>
  <c r="U10" i="21"/>
  <c r="AC9" i="21"/>
  <c r="AK8" i="21"/>
  <c r="AZ10" i="21"/>
  <c r="BH9" i="21"/>
  <c r="BP8" i="21"/>
  <c r="BG10" i="21"/>
  <c r="BS9" i="21"/>
  <c r="BW8" i="21"/>
  <c r="AE9" i="21"/>
  <c r="AY10" i="21"/>
  <c r="AY9" i="21"/>
  <c r="BN10" i="21"/>
  <c r="BV9" i="21"/>
  <c r="CD8" i="21"/>
  <c r="R8" i="21"/>
  <c r="Y10" i="21"/>
  <c r="AG9" i="21"/>
  <c r="AO8" i="21"/>
  <c r="AV10" i="21"/>
  <c r="BD9" i="21"/>
  <c r="BL8" i="21"/>
  <c r="BC10" i="21"/>
  <c r="AT10" i="21"/>
  <c r="BB9" i="21"/>
  <c r="BJ8" i="21"/>
  <c r="BY10" i="21"/>
  <c r="CG9" i="21"/>
  <c r="U9" i="21"/>
  <c r="AC8" i="21"/>
  <c r="AR10" i="21"/>
  <c r="AZ9" i="21"/>
  <c r="BH8" i="21"/>
  <c r="AI10" i="21"/>
  <c r="AM9" i="21"/>
  <c r="AQ8" i="21"/>
  <c r="BS8" i="21"/>
  <c r="O10" i="21"/>
  <c r="S9" i="21"/>
  <c r="BN9" i="21"/>
  <c r="Q10" i="21"/>
  <c r="AN10" i="21"/>
  <c r="BD8" i="21"/>
  <c r="BB8" i="21"/>
  <c r="BY9" i="21"/>
  <c r="AR9" i="21"/>
  <c r="CA8" i="21"/>
  <c r="BG8" i="21"/>
  <c r="BN8" i="21"/>
  <c r="AL9" i="21"/>
  <c r="BY8" i="21"/>
  <c r="AJ9" i="21"/>
  <c r="CA9" i="21"/>
  <c r="X17" i="18"/>
  <c r="AU23" i="18"/>
  <c r="AP17" i="18"/>
  <c r="AU17" i="18"/>
  <c r="Y17" i="18"/>
  <c r="AN17" i="18"/>
  <c r="AF17" i="18"/>
  <c r="W17" i="18"/>
  <c r="AR17" i="18"/>
  <c r="AM17" i="18"/>
  <c r="AE17" i="18"/>
  <c r="V17" i="18"/>
  <c r="AS17" i="18"/>
  <c r="AH17" i="18"/>
  <c r="AG17" i="18"/>
  <c r="U17" i="18"/>
  <c r="AK17" i="18"/>
  <c r="AC17" i="18"/>
  <c r="T17" i="18"/>
  <c r="AT17" i="18"/>
  <c r="Z17" i="18"/>
  <c r="AO17" i="18"/>
  <c r="AD17" i="18"/>
  <c r="AJ17" i="18"/>
  <c r="AB17" i="18"/>
  <c r="AW17" i="18"/>
  <c r="AL17" i="18"/>
  <c r="AQ17" i="18"/>
  <c r="AI17" i="18"/>
  <c r="AA17" i="18"/>
  <c r="AV17" i="18"/>
  <c r="AZ10" i="25"/>
  <c r="AZ21" i="25" s="1"/>
  <c r="AY47" i="15"/>
  <c r="AY49" i="15"/>
  <c r="AY48" i="15"/>
  <c r="AW19" i="15"/>
  <c r="AY25" i="25"/>
  <c r="AI16" i="15"/>
  <c r="AI18" i="15" s="1"/>
  <c r="AY31" i="15"/>
  <c r="AZ12" i="25"/>
  <c r="AZ23" i="25" s="1"/>
  <c r="AY30" i="15"/>
  <c r="AZ11" i="25"/>
  <c r="AZ22" i="25" s="1"/>
  <c r="AY20" i="15"/>
  <c r="W16" i="15"/>
  <c r="W18" i="15" s="1"/>
  <c r="AY21" i="15"/>
  <c r="AZ7" i="15"/>
  <c r="V16" i="15"/>
  <c r="V18" i="15" s="1"/>
  <c r="R16" i="15"/>
  <c r="R18" i="15" s="1"/>
  <c r="D16" i="15"/>
  <c r="D18" i="15" s="1"/>
  <c r="AG16" i="15"/>
  <c r="AG18" i="15" s="1"/>
  <c r="AH16" i="15"/>
  <c r="AH18" i="15" s="1"/>
  <c r="AB16" i="15"/>
  <c r="AB18" i="15" s="1"/>
  <c r="H16" i="15"/>
  <c r="H18" i="15" s="1"/>
  <c r="J16" i="15"/>
  <c r="J18" i="15" s="1"/>
  <c r="G16" i="15"/>
  <c r="G18" i="15" s="1"/>
  <c r="X16" i="15"/>
  <c r="X18" i="15" s="1"/>
  <c r="Z16" i="15"/>
  <c r="Z18" i="15" s="1"/>
  <c r="AY42" i="15"/>
  <c r="AY29" i="15"/>
  <c r="E16" i="15"/>
  <c r="E18" i="15" s="1"/>
  <c r="I16" i="15"/>
  <c r="I18" i="15" s="1"/>
  <c r="N16" i="15"/>
  <c r="N18" i="15" s="1"/>
  <c r="AY12" i="15"/>
  <c r="AY24" i="15" s="1"/>
  <c r="AZ10" i="15"/>
  <c r="AY44" i="15"/>
  <c r="AZ6" i="15"/>
  <c r="AZ34" i="15" s="1"/>
  <c r="AZ9" i="15"/>
  <c r="AY43" i="15"/>
  <c r="AF16" i="15"/>
  <c r="AF18" i="15" s="1"/>
  <c r="AC16" i="15"/>
  <c r="AC18" i="15" s="1"/>
  <c r="F16" i="15"/>
  <c r="F18" i="15" s="1"/>
  <c r="M16" i="15"/>
  <c r="M18" i="15" s="1"/>
  <c r="AE16" i="15"/>
  <c r="AE18" i="15" s="1"/>
  <c r="AA16" i="15"/>
  <c r="AA18" i="15" s="1"/>
  <c r="S16" i="15"/>
  <c r="S18" i="15" s="1"/>
  <c r="O16" i="15"/>
  <c r="O18" i="15" s="1"/>
  <c r="Y16" i="15"/>
  <c r="Y18" i="15" s="1"/>
  <c r="U16" i="15"/>
  <c r="U18" i="15" s="1"/>
  <c r="L16" i="15"/>
  <c r="L18" i="15" s="1"/>
  <c r="T16" i="15"/>
  <c r="T18" i="15" s="1"/>
  <c r="K16" i="15"/>
  <c r="K18" i="15" s="1"/>
  <c r="P16" i="15"/>
  <c r="P18" i="15" s="1"/>
  <c r="Q16" i="15"/>
  <c r="Q18" i="15" s="1"/>
  <c r="AZ8" i="15"/>
  <c r="AJ16" i="15"/>
  <c r="AJ18" i="15" s="1"/>
  <c r="AD16" i="15"/>
  <c r="AD18" i="15" s="1"/>
  <c r="BA3" i="18"/>
  <c r="AZ11" i="18"/>
  <c r="H17" i="15" l="1"/>
  <c r="CH10" i="21"/>
  <c r="CH8" i="21"/>
  <c r="CH9" i="21"/>
  <c r="U9" i="20"/>
  <c r="C9" i="20"/>
  <c r="BW9" i="20"/>
  <c r="BO9" i="20"/>
  <c r="BG9" i="20"/>
  <c r="AQ39" i="15" s="1"/>
  <c r="AY9" i="20"/>
  <c r="AI39" i="15" s="1"/>
  <c r="AI57" i="15" s="1"/>
  <c r="AQ9" i="20"/>
  <c r="AI9" i="20"/>
  <c r="AA9" i="20"/>
  <c r="S9" i="20"/>
  <c r="K9" i="20"/>
  <c r="AX9" i="20"/>
  <c r="BF9" i="20"/>
  <c r="AP9" i="20"/>
  <c r="AH9" i="20"/>
  <c r="Z9" i="20"/>
  <c r="R9" i="20"/>
  <c r="J9" i="20"/>
  <c r="BU9" i="20"/>
  <c r="BM9" i="20"/>
  <c r="BE9" i="20"/>
  <c r="AW9" i="20"/>
  <c r="AO9" i="20"/>
  <c r="AG9" i="20"/>
  <c r="Y9" i="20"/>
  <c r="Q9" i="20"/>
  <c r="I9" i="20"/>
  <c r="BB9" i="20"/>
  <c r="BT9" i="20"/>
  <c r="BL9" i="20"/>
  <c r="AV39" i="15" s="1"/>
  <c r="AV57" i="15" s="1"/>
  <c r="BD9" i="20"/>
  <c r="AV9" i="20"/>
  <c r="AN9" i="20"/>
  <c r="AF9" i="20"/>
  <c r="X9" i="20"/>
  <c r="P9" i="20"/>
  <c r="H9" i="20"/>
  <c r="BJ9" i="20"/>
  <c r="BS9" i="20"/>
  <c r="BK9" i="20"/>
  <c r="BC9" i="20"/>
  <c r="AU9" i="20"/>
  <c r="AM9" i="20"/>
  <c r="AE9" i="20"/>
  <c r="O39" i="15" s="1"/>
  <c r="W9" i="20"/>
  <c r="G39" i="15" s="1"/>
  <c r="O9" i="20"/>
  <c r="G9" i="20"/>
  <c r="BR9" i="20"/>
  <c r="AT9" i="20"/>
  <c r="AL9" i="20"/>
  <c r="V39" i="15" s="1"/>
  <c r="AD9" i="20"/>
  <c r="V9" i="20"/>
  <c r="N9" i="20"/>
  <c r="F9" i="20"/>
  <c r="BQ9" i="20"/>
  <c r="BI9" i="20"/>
  <c r="AS39" i="15" s="1"/>
  <c r="AS57" i="15" s="1"/>
  <c r="BA9" i="20"/>
  <c r="AS9" i="20"/>
  <c r="AK9" i="20"/>
  <c r="AC9" i="20"/>
  <c r="M9" i="20"/>
  <c r="E9" i="20"/>
  <c r="BN9" i="20"/>
  <c r="BP9" i="20"/>
  <c r="AZ39" i="15" s="1"/>
  <c r="BH9" i="20"/>
  <c r="AZ9" i="20"/>
  <c r="AR9" i="20"/>
  <c r="AJ9" i="20"/>
  <c r="T39" i="15" s="1"/>
  <c r="T57" i="15" s="1"/>
  <c r="AB9" i="20"/>
  <c r="L39" i="15" s="1"/>
  <c r="T9" i="20"/>
  <c r="L9" i="20"/>
  <c r="D9" i="20"/>
  <c r="BV9" i="20"/>
  <c r="F17" i="15"/>
  <c r="U17" i="15"/>
  <c r="Z17" i="15"/>
  <c r="W17" i="15"/>
  <c r="S17" i="15"/>
  <c r="V17" i="15"/>
  <c r="D17" i="15"/>
  <c r="X17" i="15"/>
  <c r="AE17" i="15"/>
  <c r="R17" i="15"/>
  <c r="K17" i="15"/>
  <c r="Q17" i="15"/>
  <c r="T17" i="15"/>
  <c r="G17" i="15"/>
  <c r="I17" i="15"/>
  <c r="Y17" i="15"/>
  <c r="J17" i="15"/>
  <c r="N17" i="15"/>
  <c r="E17" i="15"/>
  <c r="AV23" i="18"/>
  <c r="AF17" i="15" s="1"/>
  <c r="AK16" i="15"/>
  <c r="AK18" i="15" s="1"/>
  <c r="BA10" i="25"/>
  <c r="BA21" i="25" s="1"/>
  <c r="AZ47" i="15"/>
  <c r="AZ49" i="15"/>
  <c r="AZ48" i="15"/>
  <c r="AX19" i="15"/>
  <c r="AZ25" i="25"/>
  <c r="AZ31" i="15"/>
  <c r="BA12" i="25"/>
  <c r="BA23" i="25" s="1"/>
  <c r="AZ30" i="15"/>
  <c r="BA11" i="25"/>
  <c r="BA22" i="25" s="1"/>
  <c r="AZ20" i="15"/>
  <c r="AZ21" i="15"/>
  <c r="BA7" i="15"/>
  <c r="AZ42" i="15"/>
  <c r="AZ29" i="15"/>
  <c r="AZ12" i="15"/>
  <c r="AZ24" i="15" s="1"/>
  <c r="BA10" i="15"/>
  <c r="AZ44" i="15"/>
  <c r="BA6" i="15"/>
  <c r="BA9" i="15"/>
  <c r="AZ43" i="15"/>
  <c r="BA8" i="15"/>
  <c r="BB3" i="18"/>
  <c r="BA11" i="18"/>
  <c r="E39" i="15" l="1"/>
  <c r="L57" i="15"/>
  <c r="L17" i="15"/>
  <c r="F39" i="15"/>
  <c r="AX39" i="15"/>
  <c r="AT39" i="15"/>
  <c r="AH39" i="15"/>
  <c r="AH57" i="15" s="1"/>
  <c r="AP39" i="15"/>
  <c r="AP57" i="15" s="1"/>
  <c r="AA17" i="15"/>
  <c r="E57" i="15"/>
  <c r="AT57" i="15"/>
  <c r="G57" i="15"/>
  <c r="AQ57" i="15"/>
  <c r="M39" i="15"/>
  <c r="M57" i="15" s="1"/>
  <c r="AC39" i="15"/>
  <c r="AC57" i="15" s="1"/>
  <c r="P39" i="15"/>
  <c r="P57" i="15" s="1"/>
  <c r="AR39" i="15"/>
  <c r="AR57" i="15" s="1"/>
  <c r="AD39" i="15"/>
  <c r="AD57" i="15" s="1"/>
  <c r="AX57" i="15"/>
  <c r="AW39" i="15"/>
  <c r="AW57" i="15" s="1"/>
  <c r="AY39" i="15"/>
  <c r="AY57" i="15" s="1"/>
  <c r="N39" i="15"/>
  <c r="N57" i="15" s="1"/>
  <c r="D39" i="15"/>
  <c r="D57" i="15" s="1"/>
  <c r="AE39" i="15"/>
  <c r="AE57" i="15" s="1"/>
  <c r="I39" i="15"/>
  <c r="I57" i="15" s="1"/>
  <c r="AU39" i="15"/>
  <c r="AU57" i="15" s="1"/>
  <c r="R39" i="15"/>
  <c r="R57" i="15" s="1"/>
  <c r="AC17" i="15"/>
  <c r="BA34" i="15"/>
  <c r="O57" i="15"/>
  <c r="F57" i="15"/>
  <c r="V57" i="15"/>
  <c r="Z39" i="15"/>
  <c r="Z57" i="15" s="1"/>
  <c r="AN39" i="15"/>
  <c r="AN57" i="15" s="1"/>
  <c r="Y39" i="15"/>
  <c r="Y57" i="15" s="1"/>
  <c r="J39" i="15"/>
  <c r="J57" i="15" s="1"/>
  <c r="AA39" i="15"/>
  <c r="AA57" i="15" s="1"/>
  <c r="AG39" i="15"/>
  <c r="AG57" i="15" s="1"/>
  <c r="AL39" i="15"/>
  <c r="AL57" i="15" s="1"/>
  <c r="AJ39" i="15"/>
  <c r="AJ57" i="15" s="1"/>
  <c r="AB39" i="15"/>
  <c r="AB57" i="15" s="1"/>
  <c r="U39" i="15"/>
  <c r="U57" i="15" s="1"/>
  <c r="W39" i="15"/>
  <c r="W57" i="15" s="1"/>
  <c r="H39" i="15"/>
  <c r="H57" i="15" s="1"/>
  <c r="AK39" i="15"/>
  <c r="AK57" i="15" s="1"/>
  <c r="AM39" i="15"/>
  <c r="AM57" i="15" s="1"/>
  <c r="X39" i="15"/>
  <c r="X57" i="15" s="1"/>
  <c r="AF39" i="15"/>
  <c r="AF57" i="15" s="1"/>
  <c r="Q39" i="15"/>
  <c r="Q57" i="15" s="1"/>
  <c r="S39" i="15"/>
  <c r="S57" i="15" s="1"/>
  <c r="K39" i="15"/>
  <c r="K57" i="15" s="1"/>
  <c r="AO39" i="15"/>
  <c r="AO57" i="15" s="1"/>
  <c r="BX9" i="20"/>
  <c r="BA39" i="15"/>
  <c r="AW23" i="18"/>
  <c r="AL16" i="15"/>
  <c r="AL18" i="15" s="1"/>
  <c r="BB10" i="25"/>
  <c r="BB21" i="25" s="1"/>
  <c r="BA47" i="15"/>
  <c r="AY19" i="15"/>
  <c r="BA49" i="15"/>
  <c r="BA48" i="15"/>
  <c r="BA25" i="25"/>
  <c r="BA31" i="15"/>
  <c r="BB12" i="25"/>
  <c r="BB23" i="25" s="1"/>
  <c r="BA30" i="15"/>
  <c r="BB11" i="25"/>
  <c r="BB22" i="25" s="1"/>
  <c r="BA20" i="15"/>
  <c r="BA21" i="15"/>
  <c r="BB7" i="15"/>
  <c r="AZ57" i="15"/>
  <c r="BA42" i="15"/>
  <c r="BA29" i="15"/>
  <c r="BA12" i="15"/>
  <c r="BA24" i="15" s="1"/>
  <c r="BB6" i="15"/>
  <c r="BB34" i="15" s="1"/>
  <c r="BB10" i="15"/>
  <c r="BC12" i="25" s="1"/>
  <c r="BC23" i="25" s="1"/>
  <c r="BA44" i="15"/>
  <c r="BB9" i="15"/>
  <c r="BC11" i="25" s="1"/>
  <c r="BC22" i="25" s="1"/>
  <c r="BA43" i="15"/>
  <c r="BB8" i="15"/>
  <c r="BC3" i="18"/>
  <c r="BB11" i="18"/>
  <c r="O17" i="15" l="1"/>
  <c r="M17" i="15"/>
  <c r="AH17" i="15"/>
  <c r="AJ17" i="15"/>
  <c r="AI17" i="15"/>
  <c r="AK17" i="15"/>
  <c r="AL17" i="15"/>
  <c r="AB17" i="15"/>
  <c r="AB19" i="15" s="1"/>
  <c r="AB23" i="15" s="1"/>
  <c r="AB58" i="15" s="1"/>
  <c r="AD17" i="15"/>
  <c r="AD19" i="15" s="1"/>
  <c r="AG17" i="15"/>
  <c r="P17" i="15"/>
  <c r="P19" i="15" s="1"/>
  <c r="BB39" i="15"/>
  <c r="BC39" i="15" s="1"/>
  <c r="BC33" i="15"/>
  <c r="AM16" i="15"/>
  <c r="AM18" i="15" s="1"/>
  <c r="BC10" i="25"/>
  <c r="BC21" i="25" s="1"/>
  <c r="BC25" i="25" s="1"/>
  <c r="BB47" i="15"/>
  <c r="BC47" i="15" s="1"/>
  <c r="BC34" i="15"/>
  <c r="AZ19" i="15"/>
  <c r="AF19" i="15"/>
  <c r="AF23" i="15" s="1"/>
  <c r="AF58" i="15" s="1"/>
  <c r="E19" i="15"/>
  <c r="K19" i="15"/>
  <c r="K23" i="15" s="1"/>
  <c r="K58" i="15" s="1"/>
  <c r="AH19" i="15"/>
  <c r="Y19" i="15"/>
  <c r="Y23" i="15" s="1"/>
  <c r="Y58" i="15" s="1"/>
  <c r="BB49" i="15"/>
  <c r="BC49" i="15" s="1"/>
  <c r="O19" i="15"/>
  <c r="X19" i="15"/>
  <c r="I19" i="15"/>
  <c r="I23" i="15" s="1"/>
  <c r="I58" i="15" s="1"/>
  <c r="T19" i="15"/>
  <c r="Q19" i="15"/>
  <c r="BB48" i="15"/>
  <c r="BC48" i="15" s="1"/>
  <c r="BB25" i="25"/>
  <c r="F19" i="15"/>
  <c r="G19" i="15"/>
  <c r="G23" i="15" s="1"/>
  <c r="G58" i="15" s="1"/>
  <c r="AJ19" i="15"/>
  <c r="V19" i="15"/>
  <c r="V23" i="15" s="1"/>
  <c r="V58" i="15" s="1"/>
  <c r="R19" i="15"/>
  <c r="R23" i="15" s="1"/>
  <c r="R58" i="15" s="1"/>
  <c r="L19" i="15"/>
  <c r="L23" i="15" s="1"/>
  <c r="L58" i="15" s="1"/>
  <c r="AL19" i="15"/>
  <c r="D19" i="15"/>
  <c r="D23" i="15" s="1"/>
  <c r="J19" i="15"/>
  <c r="J23" i="15" s="1"/>
  <c r="J58" i="15" s="1"/>
  <c r="N19" i="15"/>
  <c r="N23" i="15" s="1"/>
  <c r="N58" i="15" s="1"/>
  <c r="AI19" i="15"/>
  <c r="U19" i="15"/>
  <c r="AN19" i="15"/>
  <c r="AC19" i="15"/>
  <c r="H19" i="15"/>
  <c r="H23" i="15" s="1"/>
  <c r="H58" i="15" s="1"/>
  <c r="AE19" i="15"/>
  <c r="M19" i="15"/>
  <c r="Z19" i="15"/>
  <c r="S19" i="15"/>
  <c r="AA19" i="15"/>
  <c r="AM19" i="15"/>
  <c r="AK19" i="15"/>
  <c r="AG19" i="15"/>
  <c r="BB20" i="15"/>
  <c r="BC20" i="15" s="1"/>
  <c r="BB21" i="15"/>
  <c r="BC21" i="15" s="1"/>
  <c r="BB44" i="15"/>
  <c r="BC44" i="15" s="1"/>
  <c r="BB31" i="15"/>
  <c r="BC31" i="15" s="1"/>
  <c r="BA57" i="15"/>
  <c r="BB43" i="15"/>
  <c r="BC43" i="15" s="1"/>
  <c r="BB30" i="15"/>
  <c r="BC30" i="15" s="1"/>
  <c r="BB42" i="15"/>
  <c r="BC42" i="15" s="1"/>
  <c r="BB29" i="15"/>
  <c r="BC29" i="15" s="1"/>
  <c r="BB12" i="15"/>
  <c r="BB24" i="15" s="1"/>
  <c r="BD3" i="18"/>
  <c r="AN16" i="15" s="1"/>
  <c r="AN18" i="15" s="1"/>
  <c r="BC11" i="18"/>
  <c r="AK23" i="15" l="1"/>
  <c r="AK58" i="15" s="1"/>
  <c r="AJ23" i="15"/>
  <c r="AJ58" i="15" s="1"/>
  <c r="AI23" i="15"/>
  <c r="AI58" i="15" s="1"/>
  <c r="AL23" i="15"/>
  <c r="AL58" i="15" s="1"/>
  <c r="AG23" i="15"/>
  <c r="AG58" i="15" s="1"/>
  <c r="AM17" i="15"/>
  <c r="AM23" i="15" s="1"/>
  <c r="AM58" i="15" s="1"/>
  <c r="D58" i="15"/>
  <c r="D59" i="15" s="1"/>
  <c r="AD23" i="15"/>
  <c r="AD58" i="15" s="1"/>
  <c r="AP18" i="15"/>
  <c r="BA19" i="15"/>
  <c r="U23" i="15"/>
  <c r="U58" i="15" s="1"/>
  <c r="E23" i="15"/>
  <c r="E58" i="15" s="1"/>
  <c r="AC23" i="15"/>
  <c r="AC58" i="15" s="1"/>
  <c r="AH23" i="15"/>
  <c r="AH58" i="15" s="1"/>
  <c r="AA23" i="15"/>
  <c r="AA58" i="15" s="1"/>
  <c r="AE23" i="15"/>
  <c r="AE58" i="15" s="1"/>
  <c r="F23" i="15"/>
  <c r="F58" i="15" s="1"/>
  <c r="M23" i="15"/>
  <c r="M58" i="15" s="1"/>
  <c r="S23" i="15"/>
  <c r="S58" i="15" s="1"/>
  <c r="Z23" i="15"/>
  <c r="Z58" i="15" s="1"/>
  <c r="W19" i="15"/>
  <c r="W23" i="15" s="1"/>
  <c r="W58" i="15" s="1"/>
  <c r="O23" i="15"/>
  <c r="O58" i="15" s="1"/>
  <c r="Q23" i="15"/>
  <c r="Q58" i="15" s="1"/>
  <c r="P23" i="15"/>
  <c r="P58" i="15" s="1"/>
  <c r="X23" i="15"/>
  <c r="X58" i="15" s="1"/>
  <c r="BB57" i="15"/>
  <c r="BC57" i="15" s="1"/>
  <c r="BB19" i="15"/>
  <c r="T23" i="15"/>
  <c r="T58" i="15" s="1"/>
  <c r="BC24" i="15"/>
  <c r="BE3" i="18"/>
  <c r="AO16" i="15" s="1"/>
  <c r="BD11" i="18"/>
  <c r="AO17" i="15" l="1"/>
  <c r="AN17" i="15"/>
  <c r="AN23" i="15" s="1"/>
  <c r="AN58" i="15" s="1"/>
  <c r="E59" i="15"/>
  <c r="F59" i="15" s="1"/>
  <c r="G59" i="15" s="1"/>
  <c r="H59" i="15" s="1"/>
  <c r="I59" i="15" s="1"/>
  <c r="J59" i="15" s="1"/>
  <c r="K59" i="15" s="1"/>
  <c r="L59" i="15" s="1"/>
  <c r="M59" i="15" s="1"/>
  <c r="N59" i="15" s="1"/>
  <c r="O59" i="15" s="1"/>
  <c r="P59" i="15" s="1"/>
  <c r="Q59" i="15" s="1"/>
  <c r="R59" i="15" s="1"/>
  <c r="S59" i="15" s="1"/>
  <c r="T59" i="15" s="1"/>
  <c r="U59" i="15" s="1"/>
  <c r="V59" i="15" s="1"/>
  <c r="W59" i="15" s="1"/>
  <c r="X59" i="15" s="1"/>
  <c r="Y59" i="15" s="1"/>
  <c r="Z59" i="15" s="1"/>
  <c r="AA59" i="15" s="1"/>
  <c r="AB59" i="15" s="1"/>
  <c r="AC59" i="15" s="1"/>
  <c r="AD59" i="15" s="1"/>
  <c r="AE59" i="15" s="1"/>
  <c r="AF59" i="15" s="1"/>
  <c r="AG59" i="15" s="1"/>
  <c r="AH59" i="15" s="1"/>
  <c r="AI59" i="15" s="1"/>
  <c r="AJ59" i="15" s="1"/>
  <c r="AK59" i="15" s="1"/>
  <c r="AL59" i="15" s="1"/>
  <c r="AM59" i="15" s="1"/>
  <c r="AO18" i="15"/>
  <c r="BF3" i="18"/>
  <c r="AP16" i="15" s="1"/>
  <c r="BE11" i="18"/>
  <c r="AN59" i="15" l="1"/>
  <c r="AP19" i="15"/>
  <c r="BG3" i="18"/>
  <c r="BF11" i="18"/>
  <c r="AP17" i="15" l="1"/>
  <c r="AP23" i="15" s="1"/>
  <c r="AP58" i="15" s="1"/>
  <c r="AO19" i="15"/>
  <c r="AO23" i="15" s="1"/>
  <c r="AO58" i="15" s="1"/>
  <c r="AO59" i="15" s="1"/>
  <c r="BH3" i="18"/>
  <c r="BG11" i="18"/>
  <c r="AQ17" i="15" l="1"/>
  <c r="AP59" i="15"/>
  <c r="BI3" i="18"/>
  <c r="BH11" i="18"/>
  <c r="AR17" i="15" s="1"/>
  <c r="AS17" i="15" l="1"/>
  <c r="BJ3" i="18"/>
  <c r="BI11" i="18"/>
  <c r="BK3" i="18" l="1"/>
  <c r="BJ11" i="18"/>
  <c r="BL3" i="18" l="1"/>
  <c r="BM3" i="18" s="1"/>
  <c r="BK11" i="18"/>
  <c r="BN3" i="18" l="1"/>
  <c r="BM11" i="18"/>
  <c r="BL11" i="18"/>
  <c r="BN11" i="18" l="1"/>
  <c r="BO3" i="18"/>
  <c r="AQ16" i="15"/>
  <c r="AS16" i="15"/>
  <c r="AU16" i="15"/>
  <c r="AR16" i="15"/>
  <c r="AT16" i="15"/>
  <c r="AV16" i="15"/>
  <c r="AX16" i="15"/>
  <c r="AY16" i="15"/>
  <c r="AW16" i="15"/>
  <c r="BP3" i="18" l="1"/>
  <c r="BO11" i="18"/>
  <c r="AT18" i="15"/>
  <c r="BA18" i="15"/>
  <c r="AR18" i="15"/>
  <c r="AU18" i="15"/>
  <c r="AW18" i="15"/>
  <c r="AY18" i="15"/>
  <c r="AS18" i="15"/>
  <c r="AZ18" i="15"/>
  <c r="BB18" i="15"/>
  <c r="AV18" i="15"/>
  <c r="AX18" i="15"/>
  <c r="AQ18" i="15"/>
  <c r="BP11" i="18" l="1"/>
  <c r="BQ3" i="18"/>
  <c r="BA16" i="15"/>
  <c r="AZ16" i="15"/>
  <c r="BC18" i="15"/>
  <c r="BQ11" i="18" l="1"/>
  <c r="BR3" i="18"/>
  <c r="BS3" i="18" l="1"/>
  <c r="BR11" i="18"/>
  <c r="BB16" i="15"/>
  <c r="BC16" i="15" l="1"/>
  <c r="BT3" i="18"/>
  <c r="BS11" i="18"/>
  <c r="BU3" i="18" l="1"/>
  <c r="BT11" i="18"/>
  <c r="BV3" i="18" l="1"/>
  <c r="BU11" i="18"/>
  <c r="BV11" i="18" l="1"/>
  <c r="BW3" i="18"/>
  <c r="BW11" i="18" s="1"/>
  <c r="AZ17" i="15" l="1"/>
  <c r="AZ23" i="15" s="1"/>
  <c r="AZ58" i="15" s="1"/>
  <c r="AX17" i="15"/>
  <c r="AX23" i="15" s="1"/>
  <c r="AX58" i="15" s="1"/>
  <c r="AY17" i="15"/>
  <c r="AY23" i="15" s="1"/>
  <c r="AY58" i="15" s="1"/>
  <c r="AV17" i="15"/>
  <c r="AU17" i="15"/>
  <c r="AW17" i="15"/>
  <c r="AW23" i="15" s="1"/>
  <c r="AW58" i="15" s="1"/>
  <c r="AT17" i="15"/>
  <c r="BA17" i="15"/>
  <c r="BA23" i="15" s="1"/>
  <c r="BA58" i="15" s="1"/>
  <c r="BB17" i="15"/>
  <c r="BB23" i="15" s="1"/>
  <c r="BB58" i="15" s="1"/>
  <c r="BC17" i="15" l="1"/>
  <c r="AQ19" i="15"/>
  <c r="AQ23" i="15" s="1"/>
  <c r="AS19" i="15"/>
  <c r="AS23" i="15" s="1"/>
  <c r="AS58" i="15" s="1"/>
  <c r="AU19" i="15"/>
  <c r="AU23" i="15" s="1"/>
  <c r="AU58" i="15" s="1"/>
  <c r="AR19" i="15"/>
  <c r="AR23" i="15" s="1"/>
  <c r="AR58" i="15" s="1"/>
  <c r="AV19" i="15"/>
  <c r="AV23" i="15" s="1"/>
  <c r="AV58" i="15" s="1"/>
  <c r="AT19" i="15"/>
  <c r="AT23" i="15" s="1"/>
  <c r="AT58" i="15" s="1"/>
  <c r="AQ58" i="15" l="1"/>
  <c r="AQ59" i="15" s="1"/>
  <c r="AR59" i="15" s="1"/>
  <c r="AS59" i="15" s="1"/>
  <c r="AT59" i="15" s="1"/>
  <c r="AU59" i="15" s="1"/>
  <c r="AV59" i="15" s="1"/>
  <c r="AW59" i="15" s="1"/>
  <c r="AX59" i="15" s="1"/>
  <c r="AY59" i="15" s="1"/>
  <c r="AZ59" i="15" s="1"/>
  <c r="BA59" i="15" s="1"/>
  <c r="BB59" i="15" s="1"/>
  <c r="BC23" i="15"/>
  <c r="BC59" i="15" s="1"/>
  <c r="BC19" i="15"/>
</calcChain>
</file>

<file path=xl/sharedStrings.xml><?xml version="1.0" encoding="utf-8"?>
<sst xmlns="http://schemas.openxmlformats.org/spreadsheetml/2006/main" count="316" uniqueCount="178">
  <si>
    <t>経過年数</t>
    <rPh sb="0" eb="2">
      <t>ケイカ</t>
    </rPh>
    <rPh sb="2" eb="4">
      <t>ネンスウ</t>
    </rPh>
    <phoneticPr fontId="3"/>
  </si>
  <si>
    <t>入学年齢</t>
    <rPh sb="0" eb="2">
      <t>ニュウガク</t>
    </rPh>
    <rPh sb="2" eb="4">
      <t>ネンレイ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</si>
  <si>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</si>
  <si>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</si>
  <si>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</si>
  <si>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大学</t>
    <rPh sb="0" eb="2">
      <t>ダイガク</t>
    </rPh>
    <phoneticPr fontId="3"/>
  </si>
  <si>
    <t>幼稚園（3年）</t>
    <rPh sb="0" eb="3">
      <t>ヨウチエン</t>
    </rPh>
    <rPh sb="5" eb="6">
      <t>ネン</t>
    </rPh>
    <phoneticPr fontId="3"/>
  </si>
  <si>
    <t>支出計（Ｂ）</t>
    <rPh sb="0" eb="2">
      <t>シシュツ</t>
    </rPh>
    <rPh sb="2" eb="3">
      <t>ケイ</t>
    </rPh>
    <phoneticPr fontId="3"/>
  </si>
  <si>
    <t>年間収支（=Ａ－Ｂ）</t>
    <rPh sb="0" eb="2">
      <t>ネンカン</t>
    </rPh>
    <rPh sb="2" eb="4">
      <t>シュウシ</t>
    </rPh>
    <phoneticPr fontId="3"/>
  </si>
  <si>
    <t>昨年末貯蓄残高</t>
    <rPh sb="0" eb="2">
      <t>サクネン</t>
    </rPh>
    <rPh sb="2" eb="3">
      <t>スエ</t>
    </rPh>
    <rPh sb="3" eb="5">
      <t>チョチク</t>
    </rPh>
    <rPh sb="5" eb="7">
      <t>ザンダカ</t>
    </rPh>
    <phoneticPr fontId="3"/>
  </si>
  <si>
    <t>収入計（Ａ）</t>
    <phoneticPr fontId="3"/>
  </si>
  <si>
    <t>本人</t>
    <rPh sb="0" eb="2">
      <t>ホンニン</t>
    </rPh>
    <phoneticPr fontId="3"/>
  </si>
  <si>
    <t>西暦</t>
    <phoneticPr fontId="3"/>
  </si>
  <si>
    <t>ライフイベント</t>
    <phoneticPr fontId="3"/>
  </si>
  <si>
    <t>内容</t>
    <rPh sb="0" eb="2">
      <t>ナイヨウ</t>
    </rPh>
    <phoneticPr fontId="3"/>
  </si>
  <si>
    <t>3歳</t>
    <rPh sb="1" eb="2">
      <t>サイ</t>
    </rPh>
    <phoneticPr fontId="3"/>
  </si>
  <si>
    <t>6歳</t>
    <rPh sb="1" eb="2">
      <t>サイ</t>
    </rPh>
    <phoneticPr fontId="3"/>
  </si>
  <si>
    <t>12歳</t>
    <rPh sb="2" eb="3">
      <t>サイ</t>
    </rPh>
    <phoneticPr fontId="3"/>
  </si>
  <si>
    <t>15歳</t>
    <rPh sb="2" eb="3">
      <t>サイ</t>
    </rPh>
    <phoneticPr fontId="3"/>
  </si>
  <si>
    <t>18歳</t>
    <rPh sb="2" eb="3">
      <t>サイ</t>
    </rPh>
    <phoneticPr fontId="3"/>
  </si>
  <si>
    <t>交際費</t>
    <rPh sb="0" eb="2">
      <t>コウサイ</t>
    </rPh>
    <rPh sb="2" eb="3">
      <t>ヒ</t>
    </rPh>
    <phoneticPr fontId="3"/>
  </si>
  <si>
    <t>車維持費</t>
    <rPh sb="0" eb="1">
      <t>クルマ</t>
    </rPh>
    <rPh sb="1" eb="4">
      <t>イジヒ</t>
    </rPh>
    <phoneticPr fontId="3"/>
  </si>
  <si>
    <t>配偶者</t>
    <rPh sb="0" eb="3">
      <t>ハイグウシャ</t>
    </rPh>
    <phoneticPr fontId="3"/>
  </si>
  <si>
    <t>家族年齢</t>
    <rPh sb="0" eb="2">
      <t>カゾク</t>
    </rPh>
    <rPh sb="2" eb="4">
      <t>ネンレイ</t>
    </rPh>
    <phoneticPr fontId="3"/>
  </si>
  <si>
    <t>平成</t>
    <rPh sb="0" eb="2">
      <t>ヘイセイ</t>
    </rPh>
    <phoneticPr fontId="3"/>
  </si>
  <si>
    <t>（教育費用）</t>
    <rPh sb="1" eb="3">
      <t>キョウイク</t>
    </rPh>
    <rPh sb="3" eb="5">
      <t>ヒヨウ</t>
    </rPh>
    <phoneticPr fontId="3"/>
  </si>
  <si>
    <r>
      <t xml:space="preserve">費用（万円）
</t>
    </r>
    <r>
      <rPr>
        <sz val="10"/>
        <rFont val="ＭＳ Ｐゴシック"/>
        <family val="3"/>
        <charset val="128"/>
      </rPr>
      <t>（一時的な支出にも記入）</t>
    </r>
    <rPh sb="0" eb="2">
      <t>ヒヨウ</t>
    </rPh>
    <rPh sb="3" eb="5">
      <t>マンエン</t>
    </rPh>
    <rPh sb="8" eb="11">
      <t>イチジテキ</t>
    </rPh>
    <rPh sb="12" eb="14">
      <t>シシュツ</t>
    </rPh>
    <rPh sb="16" eb="18">
      <t>キニュウ</t>
    </rPh>
    <phoneticPr fontId="3"/>
  </si>
  <si>
    <t>貯蓄残高合計</t>
    <rPh sb="0" eb="2">
      <t>チョチク</t>
    </rPh>
    <rPh sb="2" eb="4">
      <t>ザンダカ</t>
    </rPh>
    <rPh sb="4" eb="6">
      <t>ゴウケイ</t>
    </rPh>
    <phoneticPr fontId="3"/>
  </si>
  <si>
    <t>収入（万円）</t>
    <rPh sb="0" eb="2">
      <t>シュウニュウ</t>
    </rPh>
    <rPh sb="3" eb="5">
      <t>マンエン</t>
    </rPh>
    <phoneticPr fontId="3"/>
  </si>
  <si>
    <t>支出（万円）</t>
    <rPh sb="0" eb="2">
      <t>シシュツ</t>
    </rPh>
    <rPh sb="3" eb="5">
      <t>マンエン</t>
    </rPh>
    <phoneticPr fontId="3"/>
  </si>
  <si>
    <t>その他の収入</t>
    <rPh sb="4" eb="6">
      <t>シュウニュウ</t>
    </rPh>
    <phoneticPr fontId="3"/>
  </si>
  <si>
    <t>【ライフプラン表】</t>
    <rPh sb="7" eb="8">
      <t>ヒョウ</t>
    </rPh>
    <phoneticPr fontId="3"/>
  </si>
  <si>
    <t>第１子　：　　　　　</t>
    <rPh sb="0" eb="1">
      <t>ダイ</t>
    </rPh>
    <rPh sb="2" eb="3">
      <t>コ</t>
    </rPh>
    <phoneticPr fontId="3"/>
  </si>
  <si>
    <t>第２子　：　　　　　</t>
    <rPh sb="0" eb="1">
      <t>ダイ</t>
    </rPh>
    <rPh sb="2" eb="3">
      <t>コ</t>
    </rPh>
    <phoneticPr fontId="3"/>
  </si>
  <si>
    <t>第３子　：　　　　</t>
    <rPh sb="0" eb="1">
      <t>ダイ</t>
    </rPh>
    <rPh sb="2" eb="3">
      <t>コ</t>
    </rPh>
    <phoneticPr fontId="3"/>
  </si>
  <si>
    <t>年齢</t>
    <rPh sb="0" eb="2">
      <t>ネンレイ</t>
    </rPh>
    <phoneticPr fontId="3"/>
  </si>
  <si>
    <t>配偶者の年齢</t>
    <rPh sb="0" eb="3">
      <t>ハイグウシャ</t>
    </rPh>
    <rPh sb="4" eb="6">
      <t>ネンレイ</t>
    </rPh>
    <phoneticPr fontId="3"/>
  </si>
  <si>
    <t>第一子の年齢</t>
    <rPh sb="0" eb="3">
      <t>ダイイッシ</t>
    </rPh>
    <rPh sb="4" eb="6">
      <t>ネンレイ</t>
    </rPh>
    <phoneticPr fontId="3"/>
  </si>
  <si>
    <t>第二子の年齢</t>
    <rPh sb="0" eb="3">
      <t>ダイニシ</t>
    </rPh>
    <rPh sb="4" eb="6">
      <t>ネンレイ</t>
    </rPh>
    <phoneticPr fontId="3"/>
  </si>
  <si>
    <t>第三子の年齢</t>
    <rPh sb="0" eb="3">
      <t>ダイサンシ</t>
    </rPh>
    <rPh sb="4" eb="6">
      <t>ネンレイ</t>
    </rPh>
    <phoneticPr fontId="3"/>
  </si>
  <si>
    <t>入力項目</t>
    <rPh sb="0" eb="4">
      <t>ニュウリョクコウモク</t>
    </rPh>
    <phoneticPr fontId="3"/>
  </si>
  <si>
    <t>第１子</t>
    <phoneticPr fontId="3"/>
  </si>
  <si>
    <t>第２子</t>
    <phoneticPr fontId="3"/>
  </si>
  <si>
    <t>第３子</t>
    <phoneticPr fontId="3"/>
  </si>
  <si>
    <t>歳</t>
    <rPh sb="0" eb="1">
      <t>サイ</t>
    </rPh>
    <phoneticPr fontId="3"/>
  </si>
  <si>
    <t>万円</t>
    <rPh sb="0" eb="2">
      <t>マンエン</t>
    </rPh>
    <phoneticPr fontId="3"/>
  </si>
  <si>
    <t>教育費</t>
    <rPh sb="0" eb="3">
      <t>キョウイクヒ</t>
    </rPh>
    <phoneticPr fontId="3"/>
  </si>
  <si>
    <t>イベント</t>
    <phoneticPr fontId="3"/>
  </si>
  <si>
    <t>保育園入園</t>
    <rPh sb="0" eb="3">
      <t>ホイクエン</t>
    </rPh>
    <rPh sb="3" eb="5">
      <t>ニュウエン</t>
    </rPh>
    <phoneticPr fontId="3"/>
  </si>
  <si>
    <t>幼稚園入園</t>
    <rPh sb="0" eb="3">
      <t>ヨウチエン</t>
    </rPh>
    <rPh sb="3" eb="5">
      <t>ニュウエン</t>
    </rPh>
    <phoneticPr fontId="3"/>
  </si>
  <si>
    <t>小学校入学</t>
    <rPh sb="0" eb="3">
      <t>ショウガッコウ</t>
    </rPh>
    <rPh sb="3" eb="5">
      <t>ニュウガク</t>
    </rPh>
    <phoneticPr fontId="3"/>
  </si>
  <si>
    <t>中学校入学</t>
    <rPh sb="0" eb="3">
      <t>チュウガッコウ</t>
    </rPh>
    <rPh sb="3" eb="5">
      <t>ニュウガク</t>
    </rPh>
    <phoneticPr fontId="3"/>
  </si>
  <si>
    <t>高校入学</t>
    <rPh sb="0" eb="2">
      <t>コウコウ</t>
    </rPh>
    <rPh sb="2" eb="4">
      <t>ニュウガク</t>
    </rPh>
    <phoneticPr fontId="3"/>
  </si>
  <si>
    <t>大学入学</t>
    <rPh sb="0" eb="4">
      <t>ダイガクニュウガク</t>
    </rPh>
    <phoneticPr fontId="3"/>
  </si>
  <si>
    <t>社会人デビュー</t>
    <rPh sb="0" eb="3">
      <t>シャカイジン</t>
    </rPh>
    <phoneticPr fontId="3"/>
  </si>
  <si>
    <t>入学費用</t>
    <rPh sb="0" eb="4">
      <t>ニュウガクヒヨウ</t>
    </rPh>
    <phoneticPr fontId="3"/>
  </si>
  <si>
    <t>月額費用</t>
    <rPh sb="0" eb="4">
      <t>ゲツガクヒヨウ</t>
    </rPh>
    <phoneticPr fontId="3"/>
  </si>
  <si>
    <t>（一時的な支出）</t>
    <rPh sb="1" eb="4">
      <t>イチジテキ</t>
    </rPh>
    <rPh sb="5" eb="7">
      <t>シシュツ</t>
    </rPh>
    <phoneticPr fontId="3"/>
  </si>
  <si>
    <t>成人式</t>
    <rPh sb="0" eb="3">
      <t>セイジンシキ</t>
    </rPh>
    <phoneticPr fontId="3"/>
  </si>
  <si>
    <t>←プルダウンより選択</t>
    <rPh sb="8" eb="10">
      <t>センタク</t>
    </rPh>
    <phoneticPr fontId="3"/>
  </si>
  <si>
    <t>自分</t>
    <rPh sb="0" eb="2">
      <t>ジブン</t>
    </rPh>
    <phoneticPr fontId="3"/>
  </si>
  <si>
    <t>合計</t>
    <rPh sb="0" eb="2">
      <t>ゴウケイ</t>
    </rPh>
    <phoneticPr fontId="3"/>
  </si>
  <si>
    <t>自分の年齢</t>
    <rPh sb="0" eb="2">
      <t>ネンレイ</t>
    </rPh>
    <phoneticPr fontId="3"/>
  </si>
  <si>
    <t>大学進学　する／しない</t>
    <rPh sb="0" eb="4">
      <t>ダイガクシンガク</t>
    </rPh>
    <phoneticPr fontId="3"/>
  </si>
  <si>
    <t>する</t>
    <phoneticPr fontId="3"/>
  </si>
  <si>
    <t>自宅　持ち家／賃貸／同居</t>
    <rPh sb="0" eb="2">
      <t>ジタク</t>
    </rPh>
    <rPh sb="3" eb="4">
      <t>モ</t>
    </rPh>
    <rPh sb="5" eb="6">
      <t>イエ</t>
    </rPh>
    <rPh sb="7" eb="9">
      <t>チンタイ</t>
    </rPh>
    <rPh sb="10" eb="12">
      <t>ドウキョ</t>
    </rPh>
    <phoneticPr fontId="3"/>
  </si>
  <si>
    <t>持ち家</t>
    <rPh sb="0" eb="1">
      <t>モ</t>
    </rPh>
    <rPh sb="2" eb="3">
      <t>イエ</t>
    </rPh>
    <phoneticPr fontId="3"/>
  </si>
  <si>
    <t>配偶者の雇用形態
正社員／非正規／パート</t>
    <rPh sb="0" eb="3">
      <t>ハイグウシャ</t>
    </rPh>
    <rPh sb="4" eb="8">
      <t>コヨウケイタイ</t>
    </rPh>
    <rPh sb="9" eb="12">
      <t>セイシャイン</t>
    </rPh>
    <rPh sb="13" eb="16">
      <t>ヒセイキ</t>
    </rPh>
    <phoneticPr fontId="3"/>
  </si>
  <si>
    <t>する</t>
    <phoneticPr fontId="3"/>
  </si>
  <si>
    <t>しない</t>
    <phoneticPr fontId="3"/>
  </si>
  <si>
    <t>現在の貯蓄額</t>
    <rPh sb="0" eb="2">
      <t>ゲンザイ</t>
    </rPh>
    <rPh sb="3" eb="6">
      <t>チョチクガク</t>
    </rPh>
    <phoneticPr fontId="3"/>
  </si>
  <si>
    <t>額面</t>
    <rPh sb="0" eb="2">
      <t>ガクメン</t>
    </rPh>
    <phoneticPr fontId="3"/>
  </si>
  <si>
    <t>手取り</t>
    <rPh sb="0" eb="2">
      <t>テド</t>
    </rPh>
    <phoneticPr fontId="3"/>
  </si>
  <si>
    <t>正社員</t>
    <rPh sb="0" eb="3">
      <t>セイシャイン</t>
    </rPh>
    <phoneticPr fontId="3"/>
  </si>
  <si>
    <t>パート</t>
    <phoneticPr fontId="3"/>
  </si>
  <si>
    <t>配偶者収入（手取り）</t>
    <rPh sb="3" eb="5">
      <t>シュウニュウ</t>
    </rPh>
    <rPh sb="6" eb="8">
      <t>テド</t>
    </rPh>
    <phoneticPr fontId="3"/>
  </si>
  <si>
    <t>車購入</t>
    <rPh sb="0" eb="3">
      <t>クルマコウニュウ</t>
    </rPh>
    <phoneticPr fontId="3"/>
  </si>
  <si>
    <t>保険税金</t>
    <rPh sb="0" eb="4">
      <t>ホケンゼイキン</t>
    </rPh>
    <phoneticPr fontId="3"/>
  </si>
  <si>
    <t>車検</t>
    <rPh sb="0" eb="2">
      <t>シャケン</t>
    </rPh>
    <phoneticPr fontId="3"/>
  </si>
  <si>
    <t>基本生活費</t>
    <rPh sb="0" eb="2">
      <t>キホン</t>
    </rPh>
    <rPh sb="2" eb="5">
      <t>セイカツヒ</t>
    </rPh>
    <phoneticPr fontId="3"/>
  </si>
  <si>
    <t>持ち家</t>
    <rPh sb="0" eb="1">
      <t>モ</t>
    </rPh>
    <rPh sb="2" eb="3">
      <t>イエ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</si>
  <si>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</si>
  <si>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</si>
  <si>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</si>
  <si>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</si>
  <si>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年間費用</t>
    <rPh sb="0" eb="4">
      <t>ネンカンヒヨウ</t>
    </rPh>
    <phoneticPr fontId="3"/>
  </si>
  <si>
    <t>ローン、家賃</t>
    <rPh sb="4" eb="6">
      <t>ヤチン</t>
    </rPh>
    <phoneticPr fontId="3"/>
  </si>
  <si>
    <t>一時金ローン</t>
    <rPh sb="0" eb="3">
      <t>イチジキン</t>
    </rPh>
    <phoneticPr fontId="3"/>
  </si>
  <si>
    <t>白アリ</t>
    <rPh sb="0" eb="1">
      <t>シロ</t>
    </rPh>
    <phoneticPr fontId="3"/>
  </si>
  <si>
    <t>外壁塗装</t>
    <rPh sb="0" eb="4">
      <t>ガイヘキトソウ</t>
    </rPh>
    <phoneticPr fontId="3"/>
  </si>
  <si>
    <t>修繕</t>
    <rPh sb="0" eb="2">
      <t>シュウゼン</t>
    </rPh>
    <phoneticPr fontId="3"/>
  </si>
  <si>
    <t>食費</t>
    <rPh sb="0" eb="2">
      <t>ショクヒ</t>
    </rPh>
    <phoneticPr fontId="3"/>
  </si>
  <si>
    <t>衣料費</t>
    <rPh sb="0" eb="3">
      <t>イリョウヒ</t>
    </rPh>
    <phoneticPr fontId="3"/>
  </si>
  <si>
    <t>人数</t>
    <rPh sb="0" eb="2">
      <t>ニンズウ</t>
    </rPh>
    <phoneticPr fontId="3"/>
  </si>
  <si>
    <t>家族人数</t>
    <rPh sb="0" eb="2">
      <t>カゾク</t>
    </rPh>
    <rPh sb="2" eb="4">
      <t>ニンズウ</t>
    </rPh>
    <phoneticPr fontId="3"/>
  </si>
  <si>
    <t>固定資産税</t>
    <rPh sb="0" eb="5">
      <t>コテイシサンゼイ</t>
    </rPh>
    <phoneticPr fontId="3"/>
  </si>
  <si>
    <t>携帯電話</t>
    <rPh sb="0" eb="4">
      <t>ケイタイデンワ</t>
    </rPh>
    <phoneticPr fontId="3"/>
  </si>
  <si>
    <t>小遣い</t>
    <rPh sb="0" eb="2">
      <t>コヅカ</t>
    </rPh>
    <phoneticPr fontId="3"/>
  </si>
  <si>
    <t>冠婚葬祭</t>
    <rPh sb="0" eb="4">
      <t>カンコンソウサイ</t>
    </rPh>
    <phoneticPr fontId="3"/>
  </si>
  <si>
    <t>子</t>
    <rPh sb="0" eb="1">
      <t>コ</t>
    </rPh>
    <phoneticPr fontId="3"/>
  </si>
  <si>
    <t>お年玉</t>
    <rPh sb="1" eb="3">
      <t>トシダマ</t>
    </rPh>
    <phoneticPr fontId="3"/>
  </si>
  <si>
    <t>自分</t>
    <rPh sb="0" eb="2">
      <t>ジブン</t>
    </rPh>
    <phoneticPr fontId="3"/>
  </si>
  <si>
    <t>配偶者</t>
    <rPh sb="0" eb="3">
      <t>ハイグウシャ</t>
    </rPh>
    <phoneticPr fontId="3"/>
  </si>
  <si>
    <t>第２子</t>
    <rPh sb="0" eb="1">
      <t>ダイ</t>
    </rPh>
    <rPh sb="2" eb="3">
      <t>コ</t>
    </rPh>
    <phoneticPr fontId="3"/>
  </si>
  <si>
    <t>第３子</t>
    <rPh sb="0" eb="1">
      <t>ダイ</t>
    </rPh>
    <rPh sb="2" eb="3">
      <t>コ</t>
    </rPh>
    <phoneticPr fontId="3"/>
  </si>
  <si>
    <t>第１子</t>
    <rPh sb="0" eb="1">
      <t>ダイ</t>
    </rPh>
    <rPh sb="2" eb="3">
      <t>コ</t>
    </rPh>
    <phoneticPr fontId="3"/>
  </si>
  <si>
    <t>合計（年）</t>
    <rPh sb="0" eb="2">
      <t>ゴウケイ</t>
    </rPh>
    <rPh sb="3" eb="4">
      <t>ネン</t>
    </rPh>
    <phoneticPr fontId="3"/>
  </si>
  <si>
    <t>自分年齢</t>
    <rPh sb="0" eb="2">
      <t>ジブン</t>
    </rPh>
    <rPh sb="2" eb="4">
      <t>ネンレイ</t>
    </rPh>
    <phoneticPr fontId="3"/>
  </si>
  <si>
    <t>合計
（ローン終了後）</t>
    <rPh sb="0" eb="2">
      <t>ゴウケイ</t>
    </rPh>
    <rPh sb="7" eb="10">
      <t>シュウリョウゴ</t>
    </rPh>
    <phoneticPr fontId="3"/>
  </si>
  <si>
    <t>ガソリン代</t>
    <rPh sb="4" eb="5">
      <t>ダイ</t>
    </rPh>
    <phoneticPr fontId="3"/>
  </si>
  <si>
    <t>退職金（本人）</t>
    <rPh sb="0" eb="3">
      <t>タイショクキン</t>
    </rPh>
    <rPh sb="4" eb="6">
      <t>ホンニン</t>
    </rPh>
    <phoneticPr fontId="3"/>
  </si>
  <si>
    <t>退職金（配偶者）</t>
    <rPh sb="0" eb="3">
      <t>タイショクキン</t>
    </rPh>
    <rPh sb="4" eb="7">
      <t>ハイグウシャ</t>
    </rPh>
    <phoneticPr fontId="3"/>
  </si>
  <si>
    <t>自分の退職金</t>
    <rPh sb="0" eb="2">
      <t>ジブン</t>
    </rPh>
    <rPh sb="3" eb="6">
      <t>タイショクキン</t>
    </rPh>
    <phoneticPr fontId="3"/>
  </si>
  <si>
    <t>配偶者の退職金</t>
    <rPh sb="0" eb="3">
      <t>ハイグウシャ</t>
    </rPh>
    <rPh sb="4" eb="7">
      <t>タイショクキン</t>
    </rPh>
    <phoneticPr fontId="3"/>
  </si>
  <si>
    <t>白物家電</t>
    <rPh sb="0" eb="4">
      <t>シロモノカデン</t>
    </rPh>
    <phoneticPr fontId="3"/>
  </si>
  <si>
    <t>冷蔵庫</t>
    <rPh sb="0" eb="3">
      <t>レイゾウコ</t>
    </rPh>
    <phoneticPr fontId="3"/>
  </si>
  <si>
    <t>洗濯機</t>
    <rPh sb="0" eb="3">
      <t>センタクキ</t>
    </rPh>
    <phoneticPr fontId="3"/>
  </si>
  <si>
    <t>エアコン</t>
    <phoneticPr fontId="3"/>
  </si>
  <si>
    <t>その他</t>
    <rPh sb="2" eb="3">
      <t>タ</t>
    </rPh>
    <phoneticPr fontId="3"/>
  </si>
  <si>
    <t>時短勤務</t>
    <rPh sb="0" eb="4">
      <t>ジタンキンム</t>
    </rPh>
    <phoneticPr fontId="3"/>
  </si>
  <si>
    <t>する（自分）</t>
    <rPh sb="3" eb="5">
      <t>ジブン</t>
    </rPh>
    <phoneticPr fontId="3"/>
  </si>
  <si>
    <t>しない</t>
    <phoneticPr fontId="3"/>
  </si>
  <si>
    <t>育休時短勤務考慮</t>
    <rPh sb="0" eb="2">
      <t>イクキュウ</t>
    </rPh>
    <rPh sb="2" eb="6">
      <t>ジタンキンム</t>
    </rPh>
    <rPh sb="6" eb="8">
      <t>コウリョ</t>
    </rPh>
    <phoneticPr fontId="3"/>
  </si>
  <si>
    <t>する（配偶者）</t>
    <rPh sb="3" eb="6">
      <t>ハイグウシャ</t>
    </rPh>
    <phoneticPr fontId="3"/>
  </si>
  <si>
    <t>配慮係数</t>
    <rPh sb="0" eb="4">
      <t>ハイリョケイスウ</t>
    </rPh>
    <phoneticPr fontId="3"/>
  </si>
  <si>
    <t>本人収入（手取り）</t>
    <rPh sb="0" eb="2">
      <t>ホンニン</t>
    </rPh>
    <rPh sb="5" eb="7">
      <t>テド</t>
    </rPh>
    <phoneticPr fontId="3"/>
  </si>
  <si>
    <t>育休時短（本人）</t>
    <rPh sb="0" eb="2">
      <t>イクキュウ</t>
    </rPh>
    <rPh sb="2" eb="4">
      <t>ジタン</t>
    </rPh>
    <rPh sb="5" eb="7">
      <t>ホンニン</t>
    </rPh>
    <phoneticPr fontId="3"/>
  </si>
  <si>
    <t>育休時短（配偶者）</t>
    <rPh sb="0" eb="2">
      <t>イクキュウ</t>
    </rPh>
    <rPh sb="2" eb="4">
      <t>ジタン</t>
    </rPh>
    <rPh sb="5" eb="8">
      <t>ハイグウシャ</t>
    </rPh>
    <phoneticPr fontId="3"/>
  </si>
  <si>
    <t>旅行、外出等娯楽</t>
    <rPh sb="0" eb="2">
      <t>リョコウ</t>
    </rPh>
    <rPh sb="3" eb="6">
      <t>ガイシュツトウ</t>
    </rPh>
    <rPh sb="6" eb="8">
      <t>ゴラク</t>
    </rPh>
    <phoneticPr fontId="3"/>
  </si>
  <si>
    <t>旅行</t>
    <rPh sb="0" eb="2">
      <t>リョコウ</t>
    </rPh>
    <phoneticPr fontId="3"/>
  </si>
  <si>
    <t>外出外食等</t>
    <rPh sb="0" eb="2">
      <t>ガイシュツ</t>
    </rPh>
    <rPh sb="2" eb="4">
      <t>ガイショク</t>
    </rPh>
    <rPh sb="4" eb="5">
      <t>トウ</t>
    </rPh>
    <phoneticPr fontId="3"/>
  </si>
  <si>
    <t>生命保険料（共済）2万円/月</t>
    <rPh sb="0" eb="2">
      <t>セイメイ</t>
    </rPh>
    <rPh sb="2" eb="5">
      <t>ホケンリョウ</t>
    </rPh>
    <rPh sb="6" eb="8">
      <t>キョウサイ</t>
    </rPh>
    <rPh sb="10" eb="12">
      <t>マンエン</t>
    </rPh>
    <rPh sb="13" eb="14">
      <t>ツキ</t>
    </rPh>
    <phoneticPr fontId="3"/>
  </si>
  <si>
    <t>光熱費</t>
    <rPh sb="0" eb="3">
      <t>コウネツヒ</t>
    </rPh>
    <phoneticPr fontId="3"/>
  </si>
  <si>
    <t>昼食</t>
    <rPh sb="0" eb="2">
      <t>チュウショク</t>
    </rPh>
    <phoneticPr fontId="3"/>
  </si>
  <si>
    <t>配偶者パート</t>
    <rPh sb="0" eb="3">
      <t>ハイグウシャ</t>
    </rPh>
    <phoneticPr fontId="3"/>
  </si>
  <si>
    <t>配偶者正社員、非正規社員</t>
    <rPh sb="0" eb="3">
      <t>ハイグウシャ</t>
    </rPh>
    <rPh sb="3" eb="6">
      <t>セイシャイン</t>
    </rPh>
    <rPh sb="7" eb="12">
      <t>ヒセイキシャイン</t>
    </rPh>
    <phoneticPr fontId="3"/>
  </si>
  <si>
    <t>配偶者正社員非正規社員</t>
    <rPh sb="0" eb="3">
      <t>ハイグウシャ</t>
    </rPh>
    <rPh sb="3" eb="6">
      <t>セイシャイン</t>
    </rPh>
    <rPh sb="6" eb="11">
      <t>ヒセイキシャイン</t>
    </rPh>
    <phoneticPr fontId="3"/>
  </si>
  <si>
    <t>配偶者パート</t>
    <rPh sb="0" eb="3">
      <t>ハイグウシャ</t>
    </rPh>
    <phoneticPr fontId="3"/>
  </si>
  <si>
    <t>配偶者パート</t>
    <rPh sb="0" eb="3">
      <t>ハイグウシャ</t>
    </rPh>
    <phoneticPr fontId="3"/>
  </si>
  <si>
    <t>賃貸</t>
    <rPh sb="0" eb="2">
      <t>チンタイ</t>
    </rPh>
    <phoneticPr fontId="3"/>
  </si>
  <si>
    <t>する（配偶者）</t>
    <phoneticPr fontId="3"/>
  </si>
  <si>
    <t>条件</t>
    <rPh sb="0" eb="2">
      <t>ジョウケン</t>
    </rPh>
    <phoneticPr fontId="3"/>
  </si>
  <si>
    <t>自分の年収　手取り</t>
    <rPh sb="0" eb="2">
      <t>ジブン</t>
    </rPh>
    <rPh sb="3" eb="5">
      <t>ネンシュウ</t>
    </rPh>
    <rPh sb="6" eb="8">
      <t>テド</t>
    </rPh>
    <phoneticPr fontId="3"/>
  </si>
  <si>
    <t>配偶者の年収　手取り</t>
    <rPh sb="0" eb="3">
      <t>ハイグウシャ</t>
    </rPh>
    <rPh sb="4" eb="6">
      <t>ネンシュウ</t>
    </rPh>
    <phoneticPr fontId="3"/>
  </si>
  <si>
    <t>概算見込みを記入</t>
    <rPh sb="0" eb="2">
      <t>ガイサン</t>
    </rPh>
    <rPh sb="2" eb="4">
      <t>ミコ</t>
    </rPh>
    <rPh sb="6" eb="8">
      <t>キニュウ</t>
    </rPh>
    <phoneticPr fontId="3"/>
  </si>
  <si>
    <t>支給総額から税金、組合費を除いた金額を入力。保険や財形等は除かない</t>
    <rPh sb="0" eb="4">
      <t>シキュウソウガク</t>
    </rPh>
    <rPh sb="6" eb="8">
      <t>ゼイキン</t>
    </rPh>
    <rPh sb="9" eb="12">
      <t>クミアイヒ</t>
    </rPh>
    <rPh sb="13" eb="14">
      <t>ノゾ</t>
    </rPh>
    <rPh sb="16" eb="18">
      <t>キンガク</t>
    </rPh>
    <rPh sb="19" eb="21">
      <t>ニュウリョク</t>
    </rPh>
    <rPh sb="22" eb="24">
      <t>ホケン</t>
    </rPh>
    <rPh sb="25" eb="27">
      <t>ザイケイ</t>
    </rPh>
    <rPh sb="27" eb="28">
      <t>トウ</t>
    </rPh>
    <rPh sb="29" eb="30">
      <t>ノゾ</t>
    </rPh>
    <phoneticPr fontId="3"/>
  </si>
  <si>
    <t>モデル年収手取り額で算出。但し、現在の手取り額と比較し、差があれば60歳までその差を維持</t>
    <rPh sb="3" eb="5">
      <t>ネンシュウ</t>
    </rPh>
    <rPh sb="5" eb="7">
      <t>テド</t>
    </rPh>
    <rPh sb="8" eb="9">
      <t>ガク</t>
    </rPh>
    <rPh sb="10" eb="12">
      <t>サンシュツ</t>
    </rPh>
    <rPh sb="13" eb="14">
      <t>タダ</t>
    </rPh>
    <rPh sb="16" eb="18">
      <t>ゲンザイ</t>
    </rPh>
    <rPh sb="19" eb="21">
      <t>テド</t>
    </rPh>
    <rPh sb="22" eb="23">
      <t>ガク</t>
    </rPh>
    <rPh sb="24" eb="26">
      <t>ヒカク</t>
    </rPh>
    <rPh sb="28" eb="29">
      <t>サ</t>
    </rPh>
    <rPh sb="35" eb="36">
      <t>サイ</t>
    </rPh>
    <rPh sb="40" eb="41">
      <t>サ</t>
    </rPh>
    <rPh sb="42" eb="44">
      <t>イジ</t>
    </rPh>
    <phoneticPr fontId="3"/>
  </si>
  <si>
    <t>配偶者正社員</t>
    <rPh sb="0" eb="3">
      <t>ハイグウシャ</t>
    </rPh>
    <rPh sb="3" eb="6">
      <t>セイシャイン</t>
    </rPh>
    <phoneticPr fontId="3"/>
  </si>
  <si>
    <t>平均的な小遣いと言われる4万円をベースに設定</t>
    <rPh sb="0" eb="3">
      <t>ヘイキンテキ</t>
    </rPh>
    <rPh sb="4" eb="6">
      <t>コヅカ</t>
    </rPh>
    <rPh sb="8" eb="9">
      <t>イ</t>
    </rPh>
    <rPh sb="13" eb="15">
      <t>マンエン</t>
    </rPh>
    <rPh sb="20" eb="22">
      <t>セッテイ</t>
    </rPh>
    <phoneticPr fontId="3"/>
  </si>
  <si>
    <t>世帯人員別標準生計費を参考に設定</t>
    <rPh sb="0" eb="5">
      <t>セタイジンインベツ</t>
    </rPh>
    <rPh sb="5" eb="10">
      <t>ヒョウジュンセイケイヒ</t>
    </rPh>
    <rPh sb="11" eb="13">
      <t>サンコウ</t>
    </rPh>
    <rPh sb="14" eb="16">
      <t>セッテイ</t>
    </rPh>
    <phoneticPr fontId="3"/>
  </si>
  <si>
    <t>9年で買い替えをベースとして設定</t>
    <rPh sb="1" eb="2">
      <t>ネン</t>
    </rPh>
    <rPh sb="3" eb="4">
      <t>カ</t>
    </rPh>
    <rPh sb="5" eb="6">
      <t>カ</t>
    </rPh>
    <rPh sb="14" eb="16">
      <t>セッテイ</t>
    </rPh>
    <phoneticPr fontId="3"/>
  </si>
  <si>
    <t>持ち家：10万円/月×12回、10万円/一時金×2回をベースに60歳まで、賃貸7万円×12回を生涯、その他、固定資産税10万円、修繕費17万円をベースとし設定</t>
    <rPh sb="0" eb="1">
      <t>モ</t>
    </rPh>
    <rPh sb="2" eb="3">
      <t>イエ</t>
    </rPh>
    <rPh sb="6" eb="8">
      <t>マンエン</t>
    </rPh>
    <rPh sb="9" eb="10">
      <t>ツキ</t>
    </rPh>
    <rPh sb="13" eb="14">
      <t>カイ</t>
    </rPh>
    <rPh sb="17" eb="19">
      <t>マンエン</t>
    </rPh>
    <rPh sb="20" eb="23">
      <t>イチジキン</t>
    </rPh>
    <rPh sb="25" eb="26">
      <t>カイ</t>
    </rPh>
    <rPh sb="33" eb="34">
      <t>サイ</t>
    </rPh>
    <rPh sb="37" eb="39">
      <t>チンタイ</t>
    </rPh>
    <rPh sb="40" eb="42">
      <t>マンエン</t>
    </rPh>
    <rPh sb="45" eb="46">
      <t>カイ</t>
    </rPh>
    <rPh sb="47" eb="49">
      <t>ショウガイ</t>
    </rPh>
    <rPh sb="52" eb="53">
      <t>タ</t>
    </rPh>
    <rPh sb="54" eb="59">
      <t>コテイシサンゼイ</t>
    </rPh>
    <rPh sb="61" eb="63">
      <t>マンエン</t>
    </rPh>
    <rPh sb="64" eb="67">
      <t>シュウゼンヒ</t>
    </rPh>
    <rPh sb="69" eb="71">
      <t>マンエン</t>
    </rPh>
    <rPh sb="77" eb="79">
      <t>セッテイ</t>
    </rPh>
    <phoneticPr fontId="3"/>
  </si>
  <si>
    <t>高校まで公立、大学は私立4年で設定</t>
    <rPh sb="0" eb="2">
      <t>コウコウ</t>
    </rPh>
    <rPh sb="4" eb="6">
      <t>コウリツ</t>
    </rPh>
    <rPh sb="7" eb="9">
      <t>ダイガク</t>
    </rPh>
    <rPh sb="10" eb="12">
      <t>シリツ</t>
    </rPh>
    <rPh sb="13" eb="14">
      <t>ネン</t>
    </rPh>
    <rPh sb="15" eb="17">
      <t>セッテイ</t>
    </rPh>
    <phoneticPr fontId="3"/>
  </si>
  <si>
    <t>冷蔵庫、洗濯機、エアコン、その他を25歳で購入しそれぞれ対応年数から買い替えを設定</t>
    <rPh sb="0" eb="3">
      <t>レイゾウコ</t>
    </rPh>
    <rPh sb="4" eb="7">
      <t>センタクキ</t>
    </rPh>
    <rPh sb="15" eb="16">
      <t>タ</t>
    </rPh>
    <rPh sb="19" eb="20">
      <t>サイ</t>
    </rPh>
    <rPh sb="21" eb="23">
      <t>コウニュウ</t>
    </rPh>
    <rPh sb="28" eb="32">
      <t>タイオウネンスウ</t>
    </rPh>
    <rPh sb="34" eb="35">
      <t>カ</t>
    </rPh>
    <rPh sb="36" eb="37">
      <t>カ</t>
    </rPh>
    <rPh sb="39" eb="41">
      <t>セッテイ</t>
    </rPh>
    <phoneticPr fontId="3"/>
  </si>
  <si>
    <t>旅行費用、昼食代、外食費用を交際費とは別に設定</t>
    <rPh sb="0" eb="4">
      <t>リョコウヒヨウ</t>
    </rPh>
    <rPh sb="5" eb="7">
      <t>チュウショク</t>
    </rPh>
    <rPh sb="7" eb="8">
      <t>ダイ</t>
    </rPh>
    <rPh sb="9" eb="13">
      <t>ガイショクヒヨウ</t>
    </rPh>
    <rPh sb="14" eb="17">
      <t>コウサイヒ</t>
    </rPh>
    <rPh sb="19" eb="20">
      <t>ベツ</t>
    </rPh>
    <rPh sb="21" eb="23">
      <t>セッテイ</t>
    </rPh>
    <phoneticPr fontId="3"/>
  </si>
  <si>
    <t>以降のシートは操作しないで下さい</t>
    <rPh sb="0" eb="2">
      <t>イコウ</t>
    </rPh>
    <rPh sb="7" eb="9">
      <t>ソウサ</t>
    </rPh>
    <rPh sb="13" eb="14">
      <t>クダ</t>
    </rPh>
    <phoneticPr fontId="3"/>
  </si>
  <si>
    <t>現在28歳独身者の記入例
（30歳で結婚、31歳で第一子、34歳で第二子、35歳までに貯蓄額200万円など）
・自分の情報：35歳、350万円、退職金1,000万円
・配偶者の情報：35歳、正社員、320万円、退職金800万円
・子の情報：第一子4歳、第二子1歳、大学進学する
・配偶者時短勤務
・持ち家
・貯蓄額200万円</t>
    <rPh sb="0" eb="2">
      <t>ゲンザイ</t>
    </rPh>
    <rPh sb="4" eb="5">
      <t>サイ</t>
    </rPh>
    <rPh sb="5" eb="7">
      <t>ドクシン</t>
    </rPh>
    <rPh sb="7" eb="8">
      <t>シャ</t>
    </rPh>
    <rPh sb="9" eb="12">
      <t>キニュウレイ</t>
    </rPh>
    <rPh sb="16" eb="17">
      <t>サイ</t>
    </rPh>
    <rPh sb="18" eb="20">
      <t>ケッコン</t>
    </rPh>
    <rPh sb="23" eb="24">
      <t>サイ</t>
    </rPh>
    <rPh sb="25" eb="28">
      <t>ダイイッシ</t>
    </rPh>
    <rPh sb="31" eb="32">
      <t>サイ</t>
    </rPh>
    <rPh sb="33" eb="36">
      <t>ダイニシ</t>
    </rPh>
    <rPh sb="39" eb="40">
      <t>サイ</t>
    </rPh>
    <rPh sb="43" eb="46">
      <t>チョチクガク</t>
    </rPh>
    <rPh sb="56" eb="58">
      <t>ジブン</t>
    </rPh>
    <rPh sb="59" eb="61">
      <t>ジョウホウ</t>
    </rPh>
    <rPh sb="64" eb="65">
      <t>サイ</t>
    </rPh>
    <rPh sb="69" eb="71">
      <t>マンエン</t>
    </rPh>
    <rPh sb="72" eb="75">
      <t>タイショクキン</t>
    </rPh>
    <rPh sb="80" eb="82">
      <t>マンエン</t>
    </rPh>
    <rPh sb="84" eb="87">
      <t>ハイグウシャ</t>
    </rPh>
    <rPh sb="88" eb="90">
      <t>ジョウホウ</t>
    </rPh>
    <rPh sb="93" eb="94">
      <t>サイ</t>
    </rPh>
    <rPh sb="95" eb="98">
      <t>セイシャイン</t>
    </rPh>
    <rPh sb="102" eb="104">
      <t>マンエン</t>
    </rPh>
    <rPh sb="105" eb="108">
      <t>タイショクキン</t>
    </rPh>
    <rPh sb="111" eb="113">
      <t>マンエン</t>
    </rPh>
    <rPh sb="115" eb="116">
      <t>コ</t>
    </rPh>
    <rPh sb="117" eb="119">
      <t>ジョウホウ</t>
    </rPh>
    <rPh sb="120" eb="123">
      <t>ダイイッシ</t>
    </rPh>
    <rPh sb="124" eb="125">
      <t>サイ</t>
    </rPh>
    <rPh sb="126" eb="129">
      <t>ダイニシ</t>
    </rPh>
    <rPh sb="130" eb="131">
      <t>サイ</t>
    </rPh>
    <rPh sb="132" eb="136">
      <t>ダイガクシンガク</t>
    </rPh>
    <rPh sb="140" eb="147">
      <t>ハイグウシャジタンキンム</t>
    </rPh>
    <rPh sb="149" eb="150">
      <t>モ</t>
    </rPh>
    <rPh sb="151" eb="152">
      <t>イエ</t>
    </rPh>
    <rPh sb="154" eb="157">
      <t>チョチクガク</t>
    </rPh>
    <rPh sb="160" eb="162">
      <t>マンエン</t>
    </rPh>
    <phoneticPr fontId="3"/>
  </si>
  <si>
    <t>無職</t>
    <rPh sb="0" eb="2">
      <t>ムショク</t>
    </rPh>
    <phoneticPr fontId="3"/>
  </si>
  <si>
    <t>配偶者正社員、年収</t>
    <rPh sb="0" eb="3">
      <t>ハイグウシャ</t>
    </rPh>
    <rPh sb="3" eb="6">
      <t>セイシャイン</t>
    </rPh>
    <rPh sb="7" eb="9">
      <t>ネンシュウ</t>
    </rPh>
    <phoneticPr fontId="3"/>
  </si>
  <si>
    <t>配偶者パート、無職</t>
    <rPh sb="0" eb="3">
      <t>ハイグウシャ</t>
    </rPh>
    <rPh sb="7" eb="9">
      <t>ムショク</t>
    </rPh>
    <phoneticPr fontId="3"/>
  </si>
  <si>
    <t>住居費（配偶者正社員）</t>
    <rPh sb="0" eb="3">
      <t>ジュウキョヒ</t>
    </rPh>
    <rPh sb="4" eb="7">
      <t>ハイグウシャ</t>
    </rPh>
    <rPh sb="7" eb="10">
      <t>セイシャイン</t>
    </rPh>
    <phoneticPr fontId="3"/>
  </si>
  <si>
    <t>←プルダウンより選択
配偶者がパート、無職の場合は”しない”</t>
    <rPh sb="8" eb="10">
      <t>センタク</t>
    </rPh>
    <rPh sb="11" eb="14">
      <t>ハイグウシャ</t>
    </rPh>
    <rPh sb="19" eb="21">
      <t>ムショク</t>
    </rPh>
    <rPh sb="22" eb="24">
      <t>バアイ</t>
    </rPh>
    <phoneticPr fontId="3"/>
  </si>
  <si>
    <t>住居費（配偶者パート、無職）</t>
    <rPh sb="0" eb="3">
      <t>ジュウキョヒ</t>
    </rPh>
    <rPh sb="4" eb="7">
      <t>ハイグウシャ</t>
    </rPh>
    <rPh sb="11" eb="13">
      <t>ムショク</t>
    </rPh>
    <phoneticPr fontId="3"/>
  </si>
  <si>
    <t>差額</t>
    <rPh sb="0" eb="2">
      <t>サガク</t>
    </rPh>
    <phoneticPr fontId="3"/>
  </si>
  <si>
    <r>
      <t>注記：現在、独身で将来結婚等を考えている方などは、下記の通り、入力をお願いいたします。
・自分の年齢：末子が1歳となる年齢を入力</t>
    </r>
    <r>
      <rPr>
        <b/>
        <sz val="16"/>
        <color rgb="FFFF99FF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 xml:space="preserve">
・自分の年収など：末子が1歳となる年齢時の年収を予想し入力</t>
    </r>
    <r>
      <rPr>
        <b/>
        <sz val="16"/>
        <color rgb="FFFF99FF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 xml:space="preserve">
・配偶者、子についても、末子が1歳となる時点を想像して入力</t>
    </r>
    <r>
      <rPr>
        <b/>
        <sz val="16"/>
        <color rgb="FFFFC000"/>
        <rFont val="Meiryo UI"/>
        <family val="3"/>
        <charset val="128"/>
      </rPr>
      <t>■</t>
    </r>
    <rPh sb="0" eb="2">
      <t>チュウキ</t>
    </rPh>
    <rPh sb="3" eb="5">
      <t>ゲンザイ</t>
    </rPh>
    <rPh sb="6" eb="8">
      <t>ドクシン</t>
    </rPh>
    <rPh sb="9" eb="11">
      <t>ショウライ</t>
    </rPh>
    <rPh sb="11" eb="13">
      <t>ケッコン</t>
    </rPh>
    <rPh sb="13" eb="14">
      <t>トウ</t>
    </rPh>
    <rPh sb="15" eb="16">
      <t>カンガ</t>
    </rPh>
    <rPh sb="20" eb="21">
      <t>カタ</t>
    </rPh>
    <rPh sb="25" eb="27">
      <t>カキ</t>
    </rPh>
    <rPh sb="28" eb="29">
      <t>トオ</t>
    </rPh>
    <rPh sb="31" eb="33">
      <t>ニュウリョク</t>
    </rPh>
    <rPh sb="35" eb="36">
      <t>ネガ</t>
    </rPh>
    <rPh sb="45" eb="47">
      <t>ジブン</t>
    </rPh>
    <rPh sb="48" eb="50">
      <t>ネンレイ</t>
    </rPh>
    <rPh sb="51" eb="53">
      <t>マッシ</t>
    </rPh>
    <rPh sb="55" eb="56">
      <t>サイ</t>
    </rPh>
    <rPh sb="59" eb="61">
      <t>ネンレイ</t>
    </rPh>
    <rPh sb="62" eb="64">
      <t>ニュウリョク</t>
    </rPh>
    <rPh sb="70" eb="72">
      <t>ネンシュウ</t>
    </rPh>
    <rPh sb="85" eb="86">
      <t>ジ</t>
    </rPh>
    <rPh sb="87" eb="89">
      <t>ネンシュウ</t>
    </rPh>
    <rPh sb="90" eb="92">
      <t>ヨソウ</t>
    </rPh>
    <rPh sb="93" eb="95">
      <t>ニュウリョク</t>
    </rPh>
    <rPh sb="98" eb="101">
      <t>ハイグウシャ</t>
    </rPh>
    <rPh sb="102" eb="103">
      <t>コ</t>
    </rPh>
    <rPh sb="117" eb="119">
      <t>ジテン</t>
    </rPh>
    <rPh sb="120" eb="122">
      <t>ソウゾウ</t>
    </rPh>
    <rPh sb="124" eb="126">
      <t>ニュウリョク</t>
    </rPh>
    <phoneticPr fontId="3"/>
  </si>
  <si>
    <t>年収：</t>
    <rPh sb="0" eb="2">
      <t>ネンシュウ</t>
    </rPh>
    <phoneticPr fontId="3"/>
  </si>
  <si>
    <t>基本生活費：</t>
    <rPh sb="0" eb="5">
      <t>キホンセイカツヒ</t>
    </rPh>
    <phoneticPr fontId="3"/>
  </si>
  <si>
    <t>交際費：</t>
    <rPh sb="0" eb="3">
      <t>コウサイヒ</t>
    </rPh>
    <phoneticPr fontId="3"/>
  </si>
  <si>
    <t>住居費：</t>
    <rPh sb="0" eb="3">
      <t>ジュウキョヒ</t>
    </rPh>
    <phoneticPr fontId="3"/>
  </si>
  <si>
    <t>車維持費：</t>
    <rPh sb="0" eb="4">
      <t>クルマイジヒ</t>
    </rPh>
    <phoneticPr fontId="3"/>
  </si>
  <si>
    <t>教育費：</t>
    <rPh sb="0" eb="3">
      <t>キョウイクヒ</t>
    </rPh>
    <phoneticPr fontId="3"/>
  </si>
  <si>
    <t>家電：</t>
    <rPh sb="0" eb="2">
      <t>カデン</t>
    </rPh>
    <phoneticPr fontId="3"/>
  </si>
  <si>
    <t>娯楽：</t>
    <rPh sb="0" eb="2">
      <t>ゴラク</t>
    </rPh>
    <phoneticPr fontId="3"/>
  </si>
  <si>
    <t>参考資料</t>
    <rPh sb="0" eb="2">
      <t>サンコウ</t>
    </rPh>
    <rPh sb="2" eb="4">
      <t>シリョウ</t>
    </rPh>
    <phoneticPr fontId="3"/>
  </si>
  <si>
    <t>記入欄（ピンク枠を入力してください）</t>
    <rPh sb="0" eb="3">
      <t>キニュウラン</t>
    </rPh>
    <rPh sb="7" eb="8">
      <t>ワク</t>
    </rPh>
    <rPh sb="9" eb="11">
      <t>ニュウリョク</t>
    </rPh>
    <phoneticPr fontId="3"/>
  </si>
  <si>
    <t>※記入欄に入力し　”ライフプラン表”　をプリントして持参願います。</t>
    <rPh sb="1" eb="3">
      <t>キニュウ</t>
    </rPh>
    <rPh sb="3" eb="4">
      <t>ラン</t>
    </rPh>
    <rPh sb="5" eb="7">
      <t>ニュウリョク</t>
    </rPh>
    <rPh sb="16" eb="17">
      <t>ヒョウ</t>
    </rPh>
    <rPh sb="26" eb="28">
      <t>ジサン</t>
    </rPh>
    <rPh sb="28" eb="29">
      <t>ネガ</t>
    </rPh>
    <phoneticPr fontId="3"/>
  </si>
  <si>
    <t>記入例（労連太郎さん）</t>
    <rPh sb="0" eb="3">
      <t>キニュウレイ</t>
    </rPh>
    <rPh sb="4" eb="6">
      <t>ロウレン</t>
    </rPh>
    <rPh sb="6" eb="8">
      <t>タロウ</t>
    </rPh>
    <phoneticPr fontId="3"/>
  </si>
  <si>
    <t>※配偶者がパートの場合は、配偶者が正社員の場合より各項目の金額を低く設定。</t>
    <rPh sb="1" eb="4">
      <t>ハイグウシャ</t>
    </rPh>
    <rPh sb="9" eb="11">
      <t>バアイ</t>
    </rPh>
    <rPh sb="13" eb="16">
      <t>ハイグウシャ</t>
    </rPh>
    <rPh sb="17" eb="20">
      <t>セイシャイン</t>
    </rPh>
    <rPh sb="21" eb="23">
      <t>バアイ</t>
    </rPh>
    <rPh sb="25" eb="26">
      <t>カク</t>
    </rPh>
    <rPh sb="26" eb="28">
      <t>コウモク</t>
    </rPh>
    <rPh sb="29" eb="31">
      <t>キンガク</t>
    </rPh>
    <rPh sb="32" eb="33">
      <t>ヒク</t>
    </rPh>
    <rPh sb="34" eb="36">
      <t>セッテイ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</si>
</sst>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72"/>
      <color rgb="FFFF0000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color rgb="FFFF99FF"/>
      <name val="Meiryo UI"/>
      <family val="3"/>
      <charset val="128"/>
    </font>
    <font>
      <b/>
      <sz val="16"/>
      <color rgb="FFFFC000"/>
      <name val="Meiryo UI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47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auto="1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Fill="1" applyBorder="1"/>
    <xf numFmtId="0" fontId="1" fillId="2" borderId="5" xfId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3" borderId="4" xfId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horizontal="right" vertical="center"/>
    </xf>
    <xf numFmtId="0" fontId="6" fillId="3" borderId="20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38" fontId="4" fillId="3" borderId="16" xfId="0" applyNumberFormat="1" applyFont="1" applyFill="1" applyBorder="1" applyAlignment="1">
      <alignment vertical="center"/>
    </xf>
    <xf numFmtId="38" fontId="4" fillId="3" borderId="17" xfId="0" applyNumberFormat="1" applyFont="1" applyFill="1" applyBorder="1" applyAlignment="1">
      <alignment vertical="center"/>
    </xf>
    <xf numFmtId="38" fontId="4" fillId="3" borderId="18" xfId="0" applyNumberFormat="1" applyFont="1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0" fillId="2" borderId="6" xfId="1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7" xfId="0" applyFont="1" applyFill="1" applyBorder="1" applyAlignment="1">
      <alignment vertical="center"/>
    </xf>
    <xf numFmtId="38" fontId="4" fillId="3" borderId="33" xfId="0" applyNumberFormat="1" applyFont="1" applyFill="1" applyBorder="1" applyAlignment="1">
      <alignment vertical="center"/>
    </xf>
    <xf numFmtId="38" fontId="4" fillId="3" borderId="34" xfId="0" applyNumberFormat="1" applyFont="1" applyFill="1" applyBorder="1" applyAlignment="1">
      <alignment vertical="center"/>
    </xf>
    <xf numFmtId="38" fontId="4" fillId="3" borderId="38" xfId="0" applyNumberFormat="1" applyFont="1" applyFill="1" applyBorder="1" applyAlignment="1">
      <alignment vertical="center"/>
    </xf>
    <xf numFmtId="0" fontId="0" fillId="0" borderId="0" xfId="0" applyFill="1"/>
    <xf numFmtId="0" fontId="0" fillId="0" borderId="6" xfId="1" applyFont="1" applyFill="1" applyBorder="1" applyAlignment="1" applyProtection="1">
      <alignment vertical="center"/>
      <protection locked="0"/>
    </xf>
    <xf numFmtId="0" fontId="8" fillId="0" borderId="6" xfId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4" fillId="0" borderId="15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22" xfId="0" applyNumberFormat="1" applyFont="1" applyFill="1" applyBorder="1" applyAlignment="1" applyProtection="1">
      <alignment vertical="center"/>
      <protection locked="0"/>
    </xf>
    <xf numFmtId="3" fontId="4" fillId="0" borderId="23" xfId="0" applyNumberFormat="1" applyFont="1" applyFill="1" applyBorder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 hidden="1"/>
    </xf>
    <xf numFmtId="176" fontId="4" fillId="6" borderId="28" xfId="0" applyNumberFormat="1" applyFont="1" applyFill="1" applyBorder="1" applyAlignment="1">
      <alignment horizontal="center" vertical="center"/>
    </xf>
    <xf numFmtId="0" fontId="6" fillId="2" borderId="51" xfId="1" applyFont="1" applyFill="1" applyBorder="1" applyAlignment="1">
      <alignment vertical="center"/>
    </xf>
    <xf numFmtId="0" fontId="6" fillId="2" borderId="51" xfId="1" applyFont="1" applyFill="1" applyBorder="1" applyAlignment="1">
      <alignment vertical="center" wrapText="1"/>
    </xf>
    <xf numFmtId="0" fontId="6" fillId="2" borderId="52" xfId="1" applyFont="1" applyFill="1" applyBorder="1" applyAlignment="1">
      <alignment vertical="center"/>
    </xf>
    <xf numFmtId="3" fontId="4" fillId="0" borderId="53" xfId="0" applyNumberFormat="1" applyFont="1" applyFill="1" applyBorder="1" applyAlignment="1" applyProtection="1">
      <alignment vertical="center"/>
      <protection locked="0"/>
    </xf>
    <xf numFmtId="3" fontId="4" fillId="0" borderId="54" xfId="0" applyNumberFormat="1" applyFont="1" applyFill="1" applyBorder="1" applyAlignment="1" applyProtection="1">
      <alignment vertical="center"/>
      <protection locked="0"/>
    </xf>
    <xf numFmtId="3" fontId="4" fillId="0" borderId="55" xfId="0" applyNumberFormat="1" applyFont="1" applyFill="1" applyBorder="1" applyAlignment="1" applyProtection="1">
      <alignment vertical="center"/>
      <protection locked="0"/>
    </xf>
    <xf numFmtId="3" fontId="4" fillId="0" borderId="57" xfId="0" applyNumberFormat="1" applyFont="1" applyFill="1" applyBorder="1" applyAlignment="1" applyProtection="1">
      <alignment vertical="center"/>
      <protection locked="0"/>
    </xf>
    <xf numFmtId="3" fontId="4" fillId="0" borderId="58" xfId="0" applyNumberFormat="1" applyFont="1" applyFill="1" applyBorder="1" applyAlignment="1" applyProtection="1">
      <alignment vertical="center"/>
      <protection locked="0"/>
    </xf>
    <xf numFmtId="3" fontId="4" fillId="0" borderId="59" xfId="0" applyNumberFormat="1" applyFont="1" applyFill="1" applyBorder="1" applyAlignment="1" applyProtection="1">
      <alignment vertical="center"/>
      <protection locked="0"/>
    </xf>
    <xf numFmtId="3" fontId="4" fillId="0" borderId="60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63" xfId="0" applyNumberFormat="1" applyFont="1" applyFill="1" applyBorder="1" applyAlignment="1" applyProtection="1">
      <alignment vertical="center"/>
      <protection locked="0"/>
    </xf>
    <xf numFmtId="3" fontId="4" fillId="0" borderId="64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textRotation="255"/>
    </xf>
    <xf numFmtId="0" fontId="0" fillId="0" borderId="31" xfId="0" applyBorder="1"/>
    <xf numFmtId="0" fontId="0" fillId="0" borderId="31" xfId="0" applyBorder="1" applyAlignment="1">
      <alignment vertical="center" textRotation="255"/>
    </xf>
    <xf numFmtId="38" fontId="0" fillId="0" borderId="31" xfId="2" applyFont="1" applyBorder="1" applyAlignment="1"/>
    <xf numFmtId="38" fontId="0" fillId="0" borderId="0" xfId="2" applyFont="1" applyAlignment="1"/>
    <xf numFmtId="2" fontId="0" fillId="0" borderId="0" xfId="0" applyNumberFormat="1"/>
    <xf numFmtId="0" fontId="0" fillId="0" borderId="31" xfId="0" applyFill="1" applyBorder="1"/>
    <xf numFmtId="0" fontId="0" fillId="11" borderId="0" xfId="0" applyFill="1"/>
    <xf numFmtId="1" fontId="0" fillId="11" borderId="0" xfId="0" applyNumberFormat="1" applyFill="1"/>
    <xf numFmtId="0" fontId="0" fillId="14" borderId="0" xfId="0" applyFill="1"/>
    <xf numFmtId="1" fontId="0" fillId="14" borderId="0" xfId="0" applyNumberFormat="1" applyFill="1"/>
    <xf numFmtId="1" fontId="0" fillId="0" borderId="0" xfId="0" applyNumberFormat="1" applyFill="1"/>
    <xf numFmtId="1" fontId="0" fillId="13" borderId="0" xfId="0" applyNumberFormat="1" applyFill="1"/>
    <xf numFmtId="0" fontId="0" fillId="15" borderId="0" xfId="0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14" borderId="31" xfId="0" applyFill="1" applyBorder="1"/>
    <xf numFmtId="0" fontId="0" fillId="14" borderId="31" xfId="0" applyFill="1" applyBorder="1" applyAlignment="1">
      <alignment vertical="center" textRotation="255"/>
    </xf>
    <xf numFmtId="38" fontId="0" fillId="14" borderId="31" xfId="2" applyFont="1" applyFill="1" applyBorder="1" applyAlignment="1"/>
    <xf numFmtId="0" fontId="9" fillId="0" borderId="49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65" xfId="0" applyFont="1" applyFill="1" applyBorder="1" applyAlignment="1">
      <alignment vertical="center"/>
    </xf>
    <xf numFmtId="1" fontId="0" fillId="15" borderId="0" xfId="0" applyNumberFormat="1" applyFill="1"/>
    <xf numFmtId="3" fontId="4" fillId="0" borderId="10" xfId="0" applyNumberFormat="1" applyFont="1" applyFill="1" applyBorder="1" applyAlignment="1" applyProtection="1">
      <alignment vertical="center"/>
    </xf>
    <xf numFmtId="0" fontId="6" fillId="17" borderId="56" xfId="1" applyFont="1" applyFill="1" applyBorder="1" applyAlignment="1">
      <alignment vertical="center"/>
    </xf>
    <xf numFmtId="0" fontId="6" fillId="17" borderId="6" xfId="1" applyFont="1" applyFill="1" applyBorder="1" applyAlignment="1">
      <alignment vertical="center"/>
    </xf>
    <xf numFmtId="0" fontId="6" fillId="17" borderId="51" xfId="1" applyFont="1" applyFill="1" applyBorder="1" applyAlignment="1">
      <alignment vertical="center"/>
    </xf>
    <xf numFmtId="0" fontId="6" fillId="17" borderId="61" xfId="1" applyFont="1" applyFill="1" applyBorder="1" applyAlignment="1">
      <alignment vertical="center"/>
    </xf>
    <xf numFmtId="0" fontId="0" fillId="15" borderId="31" xfId="0" applyFill="1" applyBorder="1"/>
    <xf numFmtId="38" fontId="0" fillId="15" borderId="31" xfId="2" applyFont="1" applyFill="1" applyBorder="1" applyAlignment="1"/>
    <xf numFmtId="38" fontId="0" fillId="0" borderId="31" xfId="0" applyNumberFormat="1" applyBorder="1"/>
    <xf numFmtId="0" fontId="6" fillId="2" borderId="69" xfId="1" applyFont="1" applyFill="1" applyBorder="1" applyAlignment="1">
      <alignment vertical="center"/>
    </xf>
    <xf numFmtId="3" fontId="4" fillId="0" borderId="70" xfId="0" applyNumberFormat="1" applyFont="1" applyFill="1" applyBorder="1" applyAlignment="1" applyProtection="1">
      <alignment vertical="center"/>
      <protection locked="0"/>
    </xf>
    <xf numFmtId="3" fontId="4" fillId="0" borderId="71" xfId="0" applyNumberFormat="1" applyFont="1" applyFill="1" applyBorder="1" applyAlignment="1" applyProtection="1">
      <alignment vertical="center"/>
      <protection locked="0"/>
    </xf>
    <xf numFmtId="3" fontId="4" fillId="0" borderId="72" xfId="0" applyNumberFormat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>
      <alignment horizontal="center" vertical="center"/>
    </xf>
    <xf numFmtId="40" fontId="0" fillId="0" borderId="31" xfId="2" applyNumberFormat="1" applyFont="1" applyBorder="1" applyAlignment="1"/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0" fontId="0" fillId="13" borderId="6" xfId="1" applyFont="1" applyFill="1" applyBorder="1" applyAlignment="1" applyProtection="1">
      <alignment vertical="center"/>
      <protection locked="0"/>
    </xf>
    <xf numFmtId="0" fontId="4" fillId="13" borderId="9" xfId="0" applyFont="1" applyFill="1" applyBorder="1" applyAlignment="1" applyProtection="1">
      <alignment horizontal="center" vertical="center"/>
      <protection locked="0"/>
    </xf>
    <xf numFmtId="0" fontId="4" fillId="13" borderId="10" xfId="0" applyFont="1" applyFill="1" applyBorder="1" applyAlignment="1" applyProtection="1">
      <alignment horizontal="center" vertical="center"/>
      <protection locked="0"/>
    </xf>
    <xf numFmtId="0" fontId="4" fillId="13" borderId="11" xfId="0" applyFont="1" applyFill="1" applyBorder="1" applyAlignment="1" applyProtection="1">
      <alignment horizontal="center" vertical="center"/>
      <protection locked="0"/>
    </xf>
    <xf numFmtId="0" fontId="6" fillId="18" borderId="6" xfId="1" applyFont="1" applyFill="1" applyBorder="1" applyAlignment="1">
      <alignment vertical="center"/>
    </xf>
    <xf numFmtId="0" fontId="0" fillId="18" borderId="6" xfId="1" applyFont="1" applyFill="1" applyBorder="1" applyAlignment="1" applyProtection="1">
      <alignment vertical="center"/>
      <protection locked="0"/>
    </xf>
    <xf numFmtId="0" fontId="11" fillId="0" borderId="20" xfId="0" applyFont="1" applyFill="1" applyBorder="1" applyAlignment="1">
      <alignment vertical="center"/>
    </xf>
    <xf numFmtId="0" fontId="9" fillId="16" borderId="73" xfId="0" applyFont="1" applyFill="1" applyBorder="1" applyAlignment="1">
      <alignment horizontal="center" vertical="center"/>
    </xf>
    <xf numFmtId="0" fontId="9" fillId="16" borderId="54" xfId="0" applyFont="1" applyFill="1" applyBorder="1" applyAlignment="1">
      <alignment horizontal="center" vertical="center"/>
    </xf>
    <xf numFmtId="0" fontId="9" fillId="16" borderId="7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75" xfId="0" applyBorder="1"/>
    <xf numFmtId="0" fontId="0" fillId="0" borderId="9" xfId="0" applyBorder="1"/>
    <xf numFmtId="0" fontId="0" fillId="0" borderId="10" xfId="0" applyBorder="1"/>
    <xf numFmtId="0" fontId="0" fillId="0" borderId="76" xfId="0" applyBorder="1"/>
    <xf numFmtId="0" fontId="0" fillId="0" borderId="22" xfId="0" applyBorder="1"/>
    <xf numFmtId="0" fontId="0" fillId="0" borderId="23" xfId="0" applyBorder="1"/>
    <xf numFmtId="0" fontId="0" fillId="0" borderId="77" xfId="0" applyBorder="1"/>
    <xf numFmtId="2" fontId="0" fillId="0" borderId="31" xfId="0" applyNumberFormat="1" applyBorder="1"/>
    <xf numFmtId="38" fontId="4" fillId="0" borderId="9" xfId="0" applyNumberFormat="1" applyFont="1" applyFill="1" applyBorder="1" applyAlignment="1" applyProtection="1">
      <alignment vertical="center"/>
      <protection locked="0"/>
    </xf>
    <xf numFmtId="38" fontId="4" fillId="0" borderId="10" xfId="0" applyNumberFormat="1" applyFont="1" applyFill="1" applyBorder="1" applyAlignment="1" applyProtection="1">
      <alignment vertical="center"/>
      <protection locked="0"/>
    </xf>
    <xf numFmtId="38" fontId="4" fillId="0" borderId="11" xfId="0" applyNumberFormat="1" applyFont="1" applyFill="1" applyBorder="1" applyAlignment="1" applyProtection="1">
      <alignment vertical="center"/>
      <protection locked="0"/>
    </xf>
    <xf numFmtId="0" fontId="6" fillId="12" borderId="51" xfId="1" applyFont="1" applyFill="1" applyBorder="1" applyAlignment="1">
      <alignment vertical="center"/>
    </xf>
    <xf numFmtId="0" fontId="7" fillId="9" borderId="43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0" fontId="7" fillId="9" borderId="4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6" fillId="0" borderId="16" xfId="0" applyFont="1" applyFill="1" applyBorder="1" applyAlignment="1" applyProtection="1">
      <alignment horizontal="left" vertical="center" textRotation="255" wrapText="1"/>
      <protection locked="0"/>
    </xf>
    <xf numFmtId="0" fontId="0" fillId="0" borderId="17" xfId="0" applyFont="1" applyFill="1" applyBorder="1" applyAlignment="1" applyProtection="1">
      <alignment horizontal="left" vertical="center" textRotation="255" wrapText="1"/>
      <protection locked="0"/>
    </xf>
    <xf numFmtId="0" fontId="6" fillId="0" borderId="17" xfId="0" applyFont="1" applyFill="1" applyBorder="1" applyAlignment="1" applyProtection="1">
      <alignment horizontal="left" vertical="center" textRotation="255" wrapText="1"/>
      <protection locked="0"/>
    </xf>
    <xf numFmtId="0" fontId="6" fillId="0" borderId="18" xfId="0" applyFont="1" applyFill="1" applyBorder="1" applyAlignment="1" applyProtection="1">
      <alignment horizontal="left" vertical="center" textRotation="255" wrapText="1"/>
      <protection locked="0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9" fillId="12" borderId="42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9" fillId="12" borderId="65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vertical="center"/>
    </xf>
    <xf numFmtId="0" fontId="9" fillId="0" borderId="80" xfId="0" applyFont="1" applyFill="1" applyBorder="1" applyAlignment="1">
      <alignment vertical="center"/>
    </xf>
    <xf numFmtId="0" fontId="9" fillId="0" borderId="78" xfId="0" applyFont="1" applyFill="1" applyBorder="1" applyAlignment="1">
      <alignment horizontal="left" vertical="center"/>
    </xf>
    <xf numFmtId="0" fontId="9" fillId="0" borderId="79" xfId="0" applyFont="1" applyFill="1" applyBorder="1" applyAlignment="1">
      <alignment horizontal="left" vertical="center"/>
    </xf>
    <xf numFmtId="0" fontId="9" fillId="0" borderId="80" xfId="0" applyFont="1" applyFill="1" applyBorder="1" applyAlignment="1">
      <alignment horizontal="left" vertical="center"/>
    </xf>
    <xf numFmtId="0" fontId="4" fillId="0" borderId="39" xfId="0" applyFont="1" applyFill="1" applyBorder="1" applyAlignment="1" applyProtection="1">
      <alignment vertical="center"/>
      <protection locked="0"/>
    </xf>
    <xf numFmtId="38" fontId="0" fillId="11" borderId="31" xfId="2" applyFont="1" applyFill="1" applyBorder="1" applyAlignment="1"/>
    <xf numFmtId="0" fontId="6" fillId="15" borderId="31" xfId="0" applyFont="1" applyFill="1" applyBorder="1" applyAlignment="1">
      <alignment vertical="center"/>
    </xf>
    <xf numFmtId="0" fontId="6" fillId="15" borderId="32" xfId="0" applyFont="1" applyFill="1" applyBorder="1" applyAlignment="1">
      <alignment vertical="center" wrapText="1"/>
    </xf>
    <xf numFmtId="0" fontId="9" fillId="0" borderId="7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78" xfId="0" applyFont="1" applyFill="1" applyBorder="1" applyAlignment="1">
      <alignment vertical="center" wrapText="1"/>
    </xf>
    <xf numFmtId="0" fontId="9" fillId="0" borderId="79" xfId="0" applyFont="1" applyFill="1" applyBorder="1" applyAlignment="1">
      <alignment vertical="center" wrapText="1"/>
    </xf>
    <xf numFmtId="0" fontId="9" fillId="0" borderId="80" xfId="0" applyFont="1" applyFill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/>
    <xf numFmtId="0" fontId="12" fillId="0" borderId="4" xfId="0" applyFont="1" applyBorder="1" applyAlignment="1">
      <alignment vertical="center"/>
    </xf>
    <xf numFmtId="0" fontId="13" fillId="0" borderId="0" xfId="0" applyFont="1"/>
    <xf numFmtId="0" fontId="9" fillId="16" borderId="0" xfId="0" applyFont="1" applyFill="1" applyAlignment="1">
      <alignment vertical="center"/>
    </xf>
    <xf numFmtId="1" fontId="0" fillId="11" borderId="31" xfId="0" applyNumberFormat="1" applyFill="1" applyBorder="1"/>
    <xf numFmtId="0" fontId="15" fillId="0" borderId="0" xfId="0" applyFont="1"/>
    <xf numFmtId="0" fontId="15" fillId="0" borderId="0" xfId="0" applyFont="1" applyFill="1"/>
    <xf numFmtId="1" fontId="0" fillId="11" borderId="0" xfId="0" applyNumberFormat="1" applyFill="1" applyAlignment="1">
      <alignment vertical="center"/>
    </xf>
    <xf numFmtId="38" fontId="0" fillId="0" borderId="0" xfId="2" applyFont="1" applyAlignment="1">
      <alignment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12" borderId="66" xfId="0" applyFont="1" applyFill="1" applyBorder="1" applyAlignment="1">
      <alignment horizontal="center" vertical="center"/>
    </xf>
    <xf numFmtId="0" fontId="9" fillId="12" borderId="67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/>
    </xf>
    <xf numFmtId="0" fontId="14" fillId="0" borderId="44" xfId="0" applyFont="1" applyBorder="1" applyAlignment="1">
      <alignment horizontal="left" vertical="top"/>
    </xf>
    <xf numFmtId="0" fontId="6" fillId="3" borderId="40" xfId="0" applyFont="1" applyFill="1" applyBorder="1" applyAlignment="1">
      <alignment horizontal="center" vertical="center" textRotation="255"/>
    </xf>
    <xf numFmtId="0" fontId="6" fillId="3" borderId="41" xfId="0" applyFont="1" applyFill="1" applyBorder="1" applyAlignment="1">
      <alignment horizontal="center" vertical="center" textRotation="255"/>
    </xf>
    <xf numFmtId="0" fontId="6" fillId="3" borderId="42" xfId="0" applyFont="1" applyFill="1" applyBorder="1" applyAlignment="1">
      <alignment horizontal="center" vertical="center" textRotation="255"/>
    </xf>
    <xf numFmtId="0" fontId="6" fillId="7" borderId="40" xfId="0" applyFont="1" applyFill="1" applyBorder="1" applyAlignment="1">
      <alignment horizontal="center" vertical="center" textRotation="255"/>
    </xf>
    <xf numFmtId="0" fontId="6" fillId="7" borderId="41" xfId="0" applyFont="1" applyFill="1" applyBorder="1" applyAlignment="1">
      <alignment horizontal="center" vertical="center" textRotation="255"/>
    </xf>
    <xf numFmtId="0" fontId="6" fillId="7" borderId="42" xfId="0" applyFont="1" applyFill="1" applyBorder="1" applyAlignment="1">
      <alignment horizontal="center" vertical="center" textRotation="255"/>
    </xf>
    <xf numFmtId="0" fontId="6" fillId="11" borderId="49" xfId="0" applyFont="1" applyFill="1" applyBorder="1" applyAlignment="1">
      <alignment horizontal="left" vertical="center"/>
    </xf>
    <xf numFmtId="0" fontId="6" fillId="11" borderId="50" xfId="0" applyFont="1" applyFill="1" applyBorder="1" applyAlignment="1">
      <alignment horizontal="left"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0" fillId="5" borderId="20" xfId="1" applyFont="1" applyFill="1" applyBorder="1" applyAlignment="1">
      <alignment horizontal="center" vertical="center"/>
    </xf>
    <xf numFmtId="0" fontId="1" fillId="5" borderId="44" xfId="1" applyFont="1" applyFill="1" applyBorder="1" applyAlignment="1">
      <alignment horizontal="center" vertical="center"/>
    </xf>
    <xf numFmtId="0" fontId="0" fillId="5" borderId="44" xfId="1" applyFont="1" applyFill="1" applyBorder="1" applyAlignment="1">
      <alignment horizontal="center" vertical="center"/>
    </xf>
    <xf numFmtId="0" fontId="0" fillId="10" borderId="47" xfId="0" applyFont="1" applyFill="1" applyBorder="1" applyAlignment="1">
      <alignment horizontal="center" vertical="center" textRotation="255"/>
    </xf>
    <xf numFmtId="0" fontId="1" fillId="10" borderId="48" xfId="0" applyFont="1" applyFill="1" applyBorder="1" applyAlignment="1">
      <alignment horizontal="center" vertical="center" textRotation="255"/>
    </xf>
    <xf numFmtId="0" fontId="6" fillId="15" borderId="47" xfId="0" applyFont="1" applyFill="1" applyBorder="1" applyAlignment="1">
      <alignment horizontal="center" vertical="center" wrapText="1"/>
    </xf>
    <xf numFmtId="0" fontId="6" fillId="15" borderId="83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_Jlife2" xfId="1" xr:uid="{00000000-0005-0000-0000-000001000000}"/>
  </cellStyles>
  <dxfs count="0"/>
  <tableStyles count="0" defaultTableStyle="TableStyleMedium9" defaultPivotStyle="PivotStyleLight16"/>
  <colors>
    <mruColors>
      <color rgb="FFFFCCFF"/>
      <color rgb="FFFFFF99"/>
      <color rgb="FFFFFFCC"/>
      <color rgb="FFFF99FF"/>
      <color rgb="FFF1F13B"/>
      <color rgb="FFFDB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ライフプラン表!$B$5</c:f>
              <c:strCache>
                <c:ptCount val="1"/>
                <c:pt idx="0">
                  <c:v>平成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ライフプラン表!$C$5:$BC$5</c:f>
            </c:numRef>
          </c:val>
          <c:smooth val="0"/>
          <c:extLst>
            <c:ext xmlns:c16="http://schemas.microsoft.com/office/drawing/2014/chart" uri="{C3380CC4-5D6E-409C-BE32-E72D297353CC}">
              <c16:uniqueId val="{00000002-3EE8-4D9C-B575-2A376AAD2693}"/>
            </c:ext>
          </c:extLst>
        </c:ser>
        <c:ser>
          <c:idx val="54"/>
          <c:order val="1"/>
          <c:tx>
            <c:strRef>
              <c:f>ライフプラン表!$B$58</c:f>
              <c:strCache>
                <c:ptCount val="1"/>
                <c:pt idx="0">
                  <c:v>年間収支（=Ａ－Ｂ）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ライフプラン表!$C$58:$BC$58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-315.39999999999998</c:v>
                </c:pt>
                <c:pt idx="20">
                  <c:v>-115.39999999999998</c:v>
                </c:pt>
                <c:pt idx="21">
                  <c:v>-115.39999999999998</c:v>
                </c:pt>
                <c:pt idx="22">
                  <c:v>-130.39999999999998</c:v>
                </c:pt>
                <c:pt idx="23">
                  <c:v>-115.39999999999998</c:v>
                </c:pt>
                <c:pt idx="24">
                  <c:v>-130.39999999999998</c:v>
                </c:pt>
                <c:pt idx="25">
                  <c:v>-115.39999999999998</c:v>
                </c:pt>
                <c:pt idx="26">
                  <c:v>-160.39999999999998</c:v>
                </c:pt>
                <c:pt idx="27">
                  <c:v>-95.399999999999977</c:v>
                </c:pt>
                <c:pt idx="28">
                  <c:v>-445.4</c:v>
                </c:pt>
                <c:pt idx="29">
                  <c:v>-95.399999999999977</c:v>
                </c:pt>
                <c:pt idx="30">
                  <c:v>-95.399999999999977</c:v>
                </c:pt>
                <c:pt idx="31">
                  <c:v>-95.399999999999977</c:v>
                </c:pt>
                <c:pt idx="32">
                  <c:v>-65.399999999999977</c:v>
                </c:pt>
                <c:pt idx="33">
                  <c:v>-100.39999999999998</c:v>
                </c:pt>
                <c:pt idx="34">
                  <c:v>-65.399999999999977</c:v>
                </c:pt>
                <c:pt idx="35">
                  <c:v>-80.399999999999977</c:v>
                </c:pt>
                <c:pt idx="36">
                  <c:v>-50.399999999999977</c:v>
                </c:pt>
                <c:pt idx="37">
                  <c:v>-430.4</c:v>
                </c:pt>
                <c:pt idx="38">
                  <c:v>-30.399999999999977</c:v>
                </c:pt>
                <c:pt idx="39">
                  <c:v>-30.399999999999977</c:v>
                </c:pt>
                <c:pt idx="40">
                  <c:v>-55.399999999999977</c:v>
                </c:pt>
                <c:pt idx="41">
                  <c:v>-15.399999999999977</c:v>
                </c:pt>
                <c:pt idx="42">
                  <c:v>-15.399999999999977</c:v>
                </c:pt>
                <c:pt idx="43">
                  <c:v>-10.399999999999977</c:v>
                </c:pt>
                <c:pt idx="44">
                  <c:v>-15.399999999999977</c:v>
                </c:pt>
                <c:pt idx="45">
                  <c:v>-0.39999999999997726</c:v>
                </c:pt>
                <c:pt idx="46">
                  <c:v>-395.4</c:v>
                </c:pt>
                <c:pt idx="47">
                  <c:v>19.600000000000023</c:v>
                </c:pt>
                <c:pt idx="48">
                  <c:v>29.600000000000023</c:v>
                </c:pt>
                <c:pt idx="49">
                  <c:v>14.600000000000023</c:v>
                </c:pt>
                <c:pt idx="50">
                  <c:v>29.600000000000023</c:v>
                </c:pt>
                <c:pt idx="51">
                  <c:v>-0.39999999999997726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EE8-4D9C-B575-2A376AAD2693}"/>
            </c:ext>
          </c:extLst>
        </c:ser>
        <c:ser>
          <c:idx val="55"/>
          <c:order val="2"/>
          <c:tx>
            <c:strRef>
              <c:f>ライフプラン表!$B$59</c:f>
              <c:strCache>
                <c:ptCount val="1"/>
                <c:pt idx="0">
                  <c:v>貯蓄残高合計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ライフプラン表!$C$59:$BC$59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3EE8-4D9C-B575-2A376AAD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04863"/>
        <c:axId val="488098095"/>
      </c:lineChart>
      <c:catAx>
        <c:axId val="3930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098095"/>
        <c:crosses val="autoZero"/>
        <c:auto val="1"/>
        <c:lblAlgn val="ctr"/>
        <c:lblOffset val="100"/>
        <c:noMultiLvlLbl val="0"/>
      </c:catAx>
      <c:valAx>
        <c:axId val="48809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0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317500</xdr:colOff>
      <xdr:row>61</xdr:row>
      <xdr:rowOff>64635</xdr:rowOff>
    </xdr:from>
    <xdr:to>
      <xdr:col>53</xdr:col>
      <xdr:colOff>261937</xdr:colOff>
      <xdr:row>79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6A1CC1-2C90-463A-AF5E-DCA27A1E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516835</xdr:colOff>
      <xdr:row>4</xdr:row>
      <xdr:rowOff>53009</xdr:rowOff>
    </xdr:from>
    <xdr:to>
      <xdr:col>17</xdr:col>
      <xdr:colOff>60071</xdr:colOff>
      <xdr:row>23</xdr:row>
      <xdr:rowOff>76122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F46623-F20E-43E8-B4C1-9B6E57488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3809" y="662609"/>
          <a:ext cx="5029636" cy="2918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147637</xdr:colOff>
      <xdr:row>26</xdr:row>
      <xdr:rowOff>42863</xdr:rowOff>
    </xdr:from>
    <xdr:to>
      <xdr:col>39</xdr:col>
      <xdr:colOff>187974</xdr:colOff>
      <xdr:row>53</xdr:row>
      <xdr:rowOff>111402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A2521-1F7F-4A2C-A3AD-80B4EACC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8312" y="4005263"/>
          <a:ext cx="6222062" cy="4183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ml310\fp&#20849;&#26377;&#12501;&#12457;&#12523;&#12480;\Program%20Files\Fpm\J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StageView"/>
      <sheetName val="Title"/>
      <sheetName val="Start"/>
      <sheetName val="LPDATA"/>
      <sheetName val="ﾃﾞｰﾀﾁｪｯｸ2"/>
      <sheetName val="計算2"/>
      <sheetName val="LpDef"/>
      <sheetName val="Tables"/>
      <sheetName val="work"/>
      <sheetName val="顧客ﾃﾞｰﾀ"/>
      <sheetName val="CLIENTDATA"/>
      <sheetName val="getdata"/>
      <sheetName val="putdata"/>
      <sheetName val="ｷｬｯｼｭﾌﾛｰ出力"/>
      <sheetName val="customer"/>
      <sheetName val="印刷ﾃｸﾆｯｸ"/>
      <sheetName val="統計ﾃﾞｰﾀ"/>
      <sheetName val="表紙"/>
      <sheetName val="はじめに"/>
      <sheetName val="考え方"/>
      <sheetName val="基本項目"/>
      <sheetName val="基本項目2"/>
      <sheetName val="ｷｬｯｼｭﾌﾛｰ11"/>
      <sheetName val="収支ｸﾞﾗﾌ11"/>
      <sheetName val="収支ｸﾞﾗﾌ12"/>
      <sheetName val="子供関連11"/>
      <sheetName val="子供ｸﾞﾗﾌ11"/>
      <sheetName val="住宅"/>
      <sheetName val="住宅2"/>
      <sheetName val="住宅3"/>
      <sheetName val="退職後2"/>
      <sheetName val="ｷｬｯｼｭﾌﾛｰ21"/>
      <sheetName val="収支ｸﾞﾗﾌ21"/>
      <sheetName val="収支ｸﾞﾗﾌ22"/>
      <sheetName val="ｷｬｯｼｭﾌﾛｰ31"/>
      <sheetName val="収支ｸﾞﾗﾌ31"/>
      <sheetName val="収支ｸﾞﾗﾌ32"/>
      <sheetName val="保障"/>
      <sheetName val="保障ｸﾞﾗﾌ1"/>
      <sheetName val="ｷｬｯｼｭﾌﾛｰ41"/>
      <sheetName val="医療保障内容1"/>
      <sheetName val="医療保障内容2"/>
      <sheetName val="診断ｺﾒﾝﾄ"/>
      <sheetName val="入院保障ﾃﾞｰﾀ"/>
      <sheetName val="子供用入院保障ﾃﾞｰﾀ"/>
      <sheetName val="Module家族構成"/>
      <sheetName val="Module収入"/>
      <sheetName val="Module詳細収入"/>
      <sheetName val="Module支出"/>
      <sheetName val="Module詳細支出"/>
      <sheetName val="Module住宅"/>
      <sheetName val="収支ｸﾞﾗﾌ22 (2)"/>
      <sheetName val="family"/>
      <sheetName val="income"/>
      <sheetName val="income-option"/>
      <sheetName val="expense"/>
      <sheetName val="expense-option"/>
      <sheetName val="expensegraph"/>
      <sheetName val="saving-option"/>
      <sheetName val="retirement"/>
      <sheetName val="AvgStd"/>
      <sheetName val="living"/>
      <sheetName val="children"/>
      <sheetName val="emergency"/>
      <sheetName val="emergency-option"/>
      <sheetName val="environment"/>
      <sheetName val="kurihen2"/>
      <sheetName val="printselection"/>
      <sheetName val="pageoption"/>
      <sheetName val="incomegraph"/>
      <sheetName val="Module繰上返済"/>
      <sheetName val="Module子供"/>
      <sheetName val="Module万一"/>
      <sheetName val="Module老後"/>
      <sheetName val="Module平月"/>
      <sheetName val="Module印刷"/>
      <sheetName val="Module環境設定"/>
      <sheetName val="Err1"/>
      <sheetName val="Moduleグラフ"/>
      <sheetName val="Moduleメイ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39172</v>
          </cell>
        </row>
        <row r="5">
          <cell r="D5">
            <v>28773</v>
          </cell>
          <cell r="I5">
            <v>1</v>
          </cell>
          <cell r="J5">
            <v>1</v>
          </cell>
        </row>
        <row r="6">
          <cell r="D6">
            <v>28126</v>
          </cell>
          <cell r="I6">
            <v>1</v>
          </cell>
          <cell r="J6">
            <v>2</v>
          </cell>
        </row>
        <row r="7">
          <cell r="D7">
            <v>38049</v>
          </cell>
        </row>
        <row r="8">
          <cell r="D8">
            <v>38842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  <cell r="F12" t="b">
            <v>1</v>
          </cell>
        </row>
        <row r="16">
          <cell r="D16">
            <v>-1</v>
          </cell>
          <cell r="F16">
            <v>0</v>
          </cell>
          <cell r="G16">
            <v>0</v>
          </cell>
          <cell r="H16">
            <v>10</v>
          </cell>
          <cell r="J16">
            <v>4</v>
          </cell>
        </row>
        <row r="17">
          <cell r="D17">
            <v>-1</v>
          </cell>
          <cell r="F17">
            <v>0</v>
          </cell>
          <cell r="G17">
            <v>0</v>
          </cell>
          <cell r="H17">
            <v>10</v>
          </cell>
          <cell r="J17">
            <v>4</v>
          </cell>
        </row>
        <row r="18">
          <cell r="D18">
            <v>-1</v>
          </cell>
          <cell r="F18">
            <v>0</v>
          </cell>
          <cell r="G18">
            <v>0</v>
          </cell>
          <cell r="H18">
            <v>10</v>
          </cell>
          <cell r="J18">
            <v>4</v>
          </cell>
        </row>
        <row r="21">
          <cell r="D21">
            <v>2</v>
          </cell>
          <cell r="F21">
            <v>22</v>
          </cell>
          <cell r="G21">
            <v>60</v>
          </cell>
          <cell r="H21">
            <v>10</v>
          </cell>
          <cell r="J21">
            <v>4</v>
          </cell>
        </row>
        <row r="22">
          <cell r="D22">
            <v>-1</v>
          </cell>
          <cell r="F22">
            <v>60</v>
          </cell>
          <cell r="G22">
            <v>60</v>
          </cell>
        </row>
        <row r="23">
          <cell r="G23">
            <v>0</v>
          </cell>
          <cell r="J23">
            <v>0</v>
          </cell>
        </row>
        <row r="24">
          <cell r="G24">
            <v>0</v>
          </cell>
          <cell r="J24">
            <v>0</v>
          </cell>
        </row>
        <row r="25">
          <cell r="G25">
            <v>0</v>
          </cell>
        </row>
        <row r="26">
          <cell r="G26">
            <v>0</v>
          </cell>
        </row>
        <row r="29">
          <cell r="D29">
            <v>1</v>
          </cell>
          <cell r="F29">
            <v>20</v>
          </cell>
          <cell r="G29">
            <v>27</v>
          </cell>
          <cell r="H29">
            <v>10</v>
          </cell>
          <cell r="J29">
            <v>4</v>
          </cell>
        </row>
        <row r="30">
          <cell r="D30">
            <v>-1</v>
          </cell>
          <cell r="F30">
            <v>0</v>
          </cell>
          <cell r="G30">
            <v>0</v>
          </cell>
          <cell r="H30">
            <v>10</v>
          </cell>
          <cell r="J30">
            <v>4</v>
          </cell>
        </row>
        <row r="31">
          <cell r="D31">
            <v>-1</v>
          </cell>
          <cell r="F31">
            <v>0</v>
          </cell>
          <cell r="G31">
            <v>0</v>
          </cell>
          <cell r="H31">
            <v>10</v>
          </cell>
          <cell r="J31">
            <v>4</v>
          </cell>
        </row>
        <row r="34">
          <cell r="D34">
            <v>4</v>
          </cell>
          <cell r="F34">
            <v>28</v>
          </cell>
          <cell r="G34">
            <v>60</v>
          </cell>
          <cell r="H34">
            <v>10</v>
          </cell>
          <cell r="J34">
            <v>4</v>
          </cell>
        </row>
        <row r="35">
          <cell r="D35">
            <v>3</v>
          </cell>
          <cell r="F35">
            <v>60</v>
          </cell>
          <cell r="G35">
            <v>60</v>
          </cell>
        </row>
        <row r="36">
          <cell r="G36">
            <v>0</v>
          </cell>
          <cell r="J36">
            <v>0</v>
          </cell>
        </row>
        <row r="37">
          <cell r="G37">
            <v>0</v>
          </cell>
          <cell r="J37">
            <v>0</v>
          </cell>
        </row>
        <row r="38">
          <cell r="G38">
            <v>0</v>
          </cell>
        </row>
        <row r="39">
          <cell r="G39">
            <v>0</v>
          </cell>
        </row>
        <row r="49">
          <cell r="G49">
            <v>5.0000000000000001E-3</v>
          </cell>
          <cell r="J49">
            <v>1</v>
          </cell>
        </row>
        <row r="50">
          <cell r="G50">
            <v>5.0000000000000001E-3</v>
          </cell>
        </row>
        <row r="77">
          <cell r="G77">
            <v>0</v>
          </cell>
        </row>
        <row r="78">
          <cell r="G78">
            <v>0</v>
          </cell>
        </row>
        <row r="82">
          <cell r="G82">
            <v>0</v>
          </cell>
        </row>
        <row r="83">
          <cell r="G83">
            <v>0</v>
          </cell>
        </row>
        <row r="87">
          <cell r="G87">
            <v>0</v>
          </cell>
        </row>
        <row r="88">
          <cell r="G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0BD5-C80B-4649-88F7-3BA946F9ADE6}">
  <sheetPr>
    <tabColor rgb="FF00B050"/>
  </sheetPr>
  <dimension ref="A1:K19"/>
  <sheetViews>
    <sheetView showGridLines="0" tabSelected="1" topLeftCell="B1" zoomScale="80" zoomScaleNormal="80" workbookViewId="0">
      <selection activeCell="D5" sqref="D5"/>
    </sheetView>
  </sheetViews>
  <sheetFormatPr defaultColWidth="9.109375" defaultRowHeight="18.600000000000001" x14ac:dyDescent="0.15"/>
  <cols>
    <col min="1" max="1" width="10.6640625" style="84" customWidth="1"/>
    <col min="2" max="2" width="35.6640625" style="84" customWidth="1"/>
    <col min="3" max="3" width="30.6640625" style="85" customWidth="1"/>
    <col min="4" max="4" width="50.6640625" style="84" customWidth="1"/>
    <col min="5" max="5" width="30.6640625" style="85" customWidth="1"/>
    <col min="6" max="6" width="10.6640625" style="85" customWidth="1"/>
    <col min="7" max="7" width="50.6640625" style="174" customWidth="1"/>
    <col min="8" max="8" width="18.6640625" style="85" customWidth="1"/>
    <col min="9" max="9" width="21.6640625" style="85" customWidth="1"/>
    <col min="10" max="10" width="9.5546875" style="85" customWidth="1"/>
    <col min="11" max="11" width="112.88671875" style="84" customWidth="1"/>
    <col min="12" max="12" width="10.6640625" style="84" customWidth="1"/>
    <col min="13" max="16384" width="9.109375" style="84"/>
  </cols>
  <sheetData>
    <row r="1" spans="1:11" ht="19.2" thickBot="1" x14ac:dyDescent="0.2">
      <c r="B1" s="84" t="s">
        <v>175</v>
      </c>
    </row>
    <row r="2" spans="1:11" ht="24.9" customHeight="1" thickBot="1" x14ac:dyDescent="0.2">
      <c r="B2" s="90" t="s">
        <v>40</v>
      </c>
      <c r="C2" s="192" t="s">
        <v>174</v>
      </c>
      <c r="D2" s="193"/>
      <c r="E2" s="189" t="s">
        <v>176</v>
      </c>
      <c r="F2" s="190"/>
      <c r="G2" s="191"/>
      <c r="H2" s="120"/>
      <c r="I2" s="121"/>
      <c r="J2" s="122"/>
      <c r="K2" s="86"/>
    </row>
    <row r="3" spans="1:11" ht="30" customHeight="1" x14ac:dyDescent="0.15">
      <c r="A3" s="84">
        <v>1</v>
      </c>
      <c r="B3" s="91" t="s">
        <v>62</v>
      </c>
      <c r="C3" s="157"/>
      <c r="D3" s="166" t="s">
        <v>44</v>
      </c>
      <c r="E3" s="161">
        <v>35</v>
      </c>
      <c r="F3" s="164" t="s">
        <v>44</v>
      </c>
      <c r="G3" s="175"/>
      <c r="H3" s="120"/>
      <c r="I3" s="121"/>
      <c r="J3" s="122"/>
      <c r="K3" s="86"/>
    </row>
    <row r="4" spans="1:11" ht="50.1" customHeight="1" x14ac:dyDescent="0.15">
      <c r="A4" s="84">
        <v>2</v>
      </c>
      <c r="B4" s="92" t="s">
        <v>142</v>
      </c>
      <c r="C4" s="158"/>
      <c r="D4" s="167" t="s">
        <v>45</v>
      </c>
      <c r="E4" s="162">
        <v>350</v>
      </c>
      <c r="F4" s="160" t="s">
        <v>45</v>
      </c>
      <c r="G4" s="176" t="s">
        <v>145</v>
      </c>
      <c r="H4" s="120"/>
      <c r="I4" s="121"/>
      <c r="J4" s="122"/>
      <c r="K4" s="86"/>
    </row>
    <row r="5" spans="1:11" ht="30" customHeight="1" x14ac:dyDescent="0.15">
      <c r="A5" s="84">
        <v>3</v>
      </c>
      <c r="B5" s="92" t="s">
        <v>112</v>
      </c>
      <c r="C5" s="158"/>
      <c r="D5" s="167" t="s">
        <v>45</v>
      </c>
      <c r="E5" s="162">
        <v>1000</v>
      </c>
      <c r="F5" s="160"/>
      <c r="G5" s="176" t="s">
        <v>144</v>
      </c>
      <c r="H5" s="120"/>
      <c r="I5" s="121"/>
      <c r="J5" s="122"/>
      <c r="K5" s="86"/>
    </row>
    <row r="6" spans="1:11" ht="30" customHeight="1" x14ac:dyDescent="0.15">
      <c r="A6" s="84">
        <v>4</v>
      </c>
      <c r="B6" s="92" t="s">
        <v>36</v>
      </c>
      <c r="C6" s="158"/>
      <c r="D6" s="167" t="s">
        <v>44</v>
      </c>
      <c r="E6" s="162">
        <v>35</v>
      </c>
      <c r="F6" s="160" t="s">
        <v>44</v>
      </c>
      <c r="G6" s="176"/>
      <c r="H6" s="120"/>
      <c r="I6" s="121"/>
      <c r="J6" s="122"/>
      <c r="K6" s="86"/>
    </row>
    <row r="7" spans="1:11" ht="50.1" customHeight="1" x14ac:dyDescent="0.15">
      <c r="A7" s="84">
        <v>5</v>
      </c>
      <c r="B7" s="93" t="s">
        <v>67</v>
      </c>
      <c r="C7" s="158"/>
      <c r="D7" s="167" t="s">
        <v>59</v>
      </c>
      <c r="E7" s="162" t="s">
        <v>74</v>
      </c>
      <c r="F7" s="160"/>
      <c r="G7" s="176"/>
      <c r="H7" s="120" t="s">
        <v>73</v>
      </c>
      <c r="I7" s="122" t="s">
        <v>74</v>
      </c>
      <c r="J7" s="183" t="s">
        <v>157</v>
      </c>
      <c r="K7" s="86"/>
    </row>
    <row r="8" spans="1:11" ht="50.1" customHeight="1" x14ac:dyDescent="0.15">
      <c r="A8" s="84">
        <v>6</v>
      </c>
      <c r="B8" s="92" t="s">
        <v>143</v>
      </c>
      <c r="C8" s="158"/>
      <c r="D8" s="167" t="s">
        <v>45</v>
      </c>
      <c r="E8" s="162">
        <v>100</v>
      </c>
      <c r="F8" s="160" t="s">
        <v>45</v>
      </c>
      <c r="G8" s="176" t="s">
        <v>145</v>
      </c>
      <c r="H8" s="120"/>
      <c r="I8" s="121"/>
      <c r="J8" s="122"/>
      <c r="K8" s="86"/>
    </row>
    <row r="9" spans="1:11" ht="30" customHeight="1" x14ac:dyDescent="0.15">
      <c r="A9" s="84">
        <v>7</v>
      </c>
      <c r="B9" s="92" t="s">
        <v>113</v>
      </c>
      <c r="C9" s="158"/>
      <c r="D9" s="167" t="s">
        <v>45</v>
      </c>
      <c r="E9" s="162">
        <v>0</v>
      </c>
      <c r="F9" s="160"/>
      <c r="G9" s="176" t="s">
        <v>144</v>
      </c>
      <c r="H9" s="120"/>
      <c r="I9" s="121"/>
      <c r="J9" s="122"/>
      <c r="K9" s="86"/>
    </row>
    <row r="10" spans="1:11" ht="30" customHeight="1" x14ac:dyDescent="0.15">
      <c r="A10" s="84">
        <v>8</v>
      </c>
      <c r="B10" s="92" t="s">
        <v>37</v>
      </c>
      <c r="C10" s="158"/>
      <c r="D10" s="167" t="s">
        <v>44</v>
      </c>
      <c r="E10" s="162">
        <v>4</v>
      </c>
      <c r="F10" s="160" t="s">
        <v>44</v>
      </c>
      <c r="G10" s="176"/>
      <c r="H10" s="120">
        <f>IF(C10&gt;0,1,0)</f>
        <v>0</v>
      </c>
      <c r="I10" s="121"/>
      <c r="J10" s="122"/>
      <c r="K10" s="86"/>
    </row>
    <row r="11" spans="1:11" ht="30" customHeight="1" x14ac:dyDescent="0.15">
      <c r="A11" s="84">
        <v>9</v>
      </c>
      <c r="B11" s="92" t="s">
        <v>38</v>
      </c>
      <c r="C11" s="158"/>
      <c r="D11" s="167" t="s">
        <v>44</v>
      </c>
      <c r="E11" s="162">
        <v>1</v>
      </c>
      <c r="F11" s="160" t="s">
        <v>44</v>
      </c>
      <c r="G11" s="176"/>
      <c r="H11" s="120">
        <f>IF(C11&gt;0,1,0)</f>
        <v>0</v>
      </c>
      <c r="I11" s="121"/>
      <c r="J11" s="122"/>
      <c r="K11" s="86"/>
    </row>
    <row r="12" spans="1:11" ht="30" customHeight="1" x14ac:dyDescent="0.15">
      <c r="A12" s="84">
        <v>10</v>
      </c>
      <c r="B12" s="92" t="s">
        <v>39</v>
      </c>
      <c r="C12" s="158"/>
      <c r="D12" s="167" t="s">
        <v>44</v>
      </c>
      <c r="E12" s="162"/>
      <c r="F12" s="160" t="s">
        <v>44</v>
      </c>
      <c r="G12" s="176"/>
      <c r="H12" s="120">
        <f>IF(C12&gt;0,1,0)</f>
        <v>0</v>
      </c>
      <c r="I12" s="121"/>
      <c r="J12" s="122"/>
      <c r="K12" s="86"/>
    </row>
    <row r="13" spans="1:11" ht="30" customHeight="1" x14ac:dyDescent="0.15">
      <c r="A13" s="84">
        <v>11</v>
      </c>
      <c r="B13" s="92" t="s">
        <v>63</v>
      </c>
      <c r="C13" s="158"/>
      <c r="D13" s="167" t="s">
        <v>59</v>
      </c>
      <c r="E13" s="162" t="s">
        <v>64</v>
      </c>
      <c r="F13" s="160"/>
      <c r="G13" s="176"/>
      <c r="H13" s="120" t="s">
        <v>68</v>
      </c>
      <c r="I13" s="121" t="s">
        <v>69</v>
      </c>
      <c r="J13" s="122"/>
      <c r="K13" s="86"/>
    </row>
    <row r="14" spans="1:11" ht="50.1" customHeight="1" x14ac:dyDescent="0.15">
      <c r="A14" s="84">
        <v>12</v>
      </c>
      <c r="B14" s="119" t="s">
        <v>119</v>
      </c>
      <c r="C14" s="158"/>
      <c r="D14" s="173" t="s">
        <v>161</v>
      </c>
      <c r="E14" s="162" t="s">
        <v>123</v>
      </c>
      <c r="F14" s="160"/>
      <c r="G14" s="176"/>
      <c r="H14" s="120" t="s">
        <v>120</v>
      </c>
      <c r="I14" s="121" t="s">
        <v>140</v>
      </c>
      <c r="J14" s="122" t="s">
        <v>121</v>
      </c>
      <c r="K14" s="86"/>
    </row>
    <row r="15" spans="1:11" ht="30" customHeight="1" x14ac:dyDescent="0.15">
      <c r="A15" s="84">
        <v>13</v>
      </c>
      <c r="B15" s="92" t="s">
        <v>65</v>
      </c>
      <c r="C15" s="158"/>
      <c r="D15" s="167" t="s">
        <v>59</v>
      </c>
      <c r="E15" s="162" t="s">
        <v>66</v>
      </c>
      <c r="F15" s="160"/>
      <c r="G15" s="176"/>
      <c r="H15" s="120" t="s">
        <v>80</v>
      </c>
      <c r="I15" s="121" t="s">
        <v>139</v>
      </c>
      <c r="J15" s="122" t="s">
        <v>82</v>
      </c>
      <c r="K15" s="86"/>
    </row>
    <row r="16" spans="1:11" ht="30" customHeight="1" thickBot="1" x14ac:dyDescent="0.2">
      <c r="A16" s="84">
        <v>14</v>
      </c>
      <c r="B16" s="94" t="s">
        <v>70</v>
      </c>
      <c r="C16" s="159"/>
      <c r="D16" s="168" t="s">
        <v>45</v>
      </c>
      <c r="E16" s="163">
        <v>200</v>
      </c>
      <c r="F16" s="165" t="s">
        <v>45</v>
      </c>
      <c r="G16" s="177"/>
      <c r="H16" s="120"/>
      <c r="I16" s="121"/>
      <c r="J16" s="122"/>
      <c r="K16" s="86"/>
    </row>
    <row r="17" spans="2:7" x14ac:dyDescent="0.15">
      <c r="C17" s="84"/>
    </row>
    <row r="18" spans="2:7" ht="150" customHeight="1" x14ac:dyDescent="0.15">
      <c r="B18" s="194" t="s">
        <v>164</v>
      </c>
      <c r="C18" s="195"/>
      <c r="D18" s="196"/>
      <c r="E18" s="197" t="s">
        <v>156</v>
      </c>
      <c r="F18" s="198"/>
      <c r="G18" s="199"/>
    </row>
    <row r="19" spans="2:7" x14ac:dyDescent="0.15">
      <c r="C19" s="84"/>
      <c r="E19" s="84"/>
      <c r="F19" s="84"/>
    </row>
  </sheetData>
  <mergeCells count="4">
    <mergeCell ref="E2:G2"/>
    <mergeCell ref="C2:D2"/>
    <mergeCell ref="B18:D18"/>
    <mergeCell ref="E18:G18"/>
  </mergeCells>
  <phoneticPr fontId="3"/>
  <dataValidations count="4">
    <dataValidation type="list" allowBlank="1" showInputMessage="1" showErrorMessage="1" sqref="C7" xr:uid="{2236F977-6ED4-4965-9ACB-3D94D9744869}">
      <formula1>"正社員,パート,無職"</formula1>
    </dataValidation>
    <dataValidation type="list" allowBlank="1" showInputMessage="1" showErrorMessage="1" sqref="C13" xr:uid="{9B11510D-0FEE-4EC1-A571-AC3FD3393E5D}">
      <formula1>"する,しない"</formula1>
    </dataValidation>
    <dataValidation type="list" allowBlank="1" showInputMessage="1" showErrorMessage="1" sqref="C15" xr:uid="{93DBEE49-C64E-489A-8B43-D2F75BDCC23F}">
      <formula1>"持ち家,賃貸,同居"</formula1>
    </dataValidation>
    <dataValidation type="list" allowBlank="1" showInputMessage="1" showErrorMessage="1" sqref="C14" xr:uid="{1E9BB24D-54D4-4239-BFA1-D0E309A9AED1}">
      <formula1>"する（自分）,する（配偶者）,しない"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7449-ACBF-46B6-B876-0F6F7E687AA1}">
  <dimension ref="B2:BX25"/>
  <sheetViews>
    <sheetView zoomScaleNormal="100" workbookViewId="0"/>
  </sheetViews>
  <sheetFormatPr defaultRowHeight="12" x14ac:dyDescent="0.15"/>
  <cols>
    <col min="1" max="1" width="2.88671875" customWidth="1"/>
    <col min="2" max="2" width="25.109375" bestFit="1" customWidth="1"/>
    <col min="3" max="3" width="4.6640625" bestFit="1" customWidth="1"/>
    <col min="4" max="5" width="3.6640625" bestFit="1" customWidth="1"/>
    <col min="6" max="6" width="4.6640625" bestFit="1" customWidth="1"/>
    <col min="7" max="10" width="3.6640625" bestFit="1" customWidth="1"/>
    <col min="11" max="12" width="4.6640625" bestFit="1" customWidth="1"/>
    <col min="13" max="13" width="3.6640625" bestFit="1" customWidth="1"/>
    <col min="14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4" width="3.6640625" bestFit="1" customWidth="1"/>
    <col min="25" max="25" width="4.6640625" bestFit="1" customWidth="1"/>
    <col min="26" max="26" width="3.6640625" bestFit="1" customWidth="1"/>
    <col min="27" max="27" width="4.6640625" bestFit="1" customWidth="1"/>
    <col min="28" max="28" width="3.6640625" bestFit="1" customWidth="1"/>
    <col min="29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6" width="4.6640625" bestFit="1" customWidth="1"/>
    <col min="37" max="38" width="3.6640625" bestFit="1" customWidth="1"/>
    <col min="39" max="39" width="4.6640625" bestFit="1" customWidth="1"/>
    <col min="40" max="41" width="3.6640625" bestFit="1" customWidth="1"/>
    <col min="42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4" width="3.6640625" bestFit="1" customWidth="1"/>
    <col min="55" max="55" width="4.6640625" bestFit="1" customWidth="1"/>
    <col min="56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2" spans="2:76" x14ac:dyDescent="0.15">
      <c r="B2" s="79" t="s">
        <v>135</v>
      </c>
    </row>
    <row r="3" spans="2:76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76</v>
      </c>
      <c r="C4">
        <v>200</v>
      </c>
      <c r="L4">
        <v>350</v>
      </c>
      <c r="U4">
        <v>400</v>
      </c>
      <c r="AD4">
        <v>400</v>
      </c>
      <c r="AM4">
        <v>400</v>
      </c>
      <c r="AV4">
        <v>400</v>
      </c>
      <c r="BE4">
        <v>200</v>
      </c>
    </row>
    <row r="5" spans="2:76" x14ac:dyDescent="0.15">
      <c r="B5" t="s">
        <v>77</v>
      </c>
      <c r="C5">
        <v>25</v>
      </c>
      <c r="D5">
        <v>25</v>
      </c>
      <c r="E5">
        <v>25</v>
      </c>
      <c r="F5">
        <v>25</v>
      </c>
      <c r="G5">
        <v>25</v>
      </c>
      <c r="H5">
        <v>25</v>
      </c>
      <c r="I5">
        <v>25</v>
      </c>
      <c r="J5">
        <v>25</v>
      </c>
      <c r="K5">
        <v>20</v>
      </c>
      <c r="L5">
        <v>20</v>
      </c>
      <c r="M5">
        <v>20</v>
      </c>
      <c r="N5">
        <v>20</v>
      </c>
      <c r="O5">
        <v>20</v>
      </c>
      <c r="P5">
        <v>20</v>
      </c>
      <c r="Q5">
        <v>20</v>
      </c>
      <c r="R5">
        <v>20</v>
      </c>
      <c r="S5">
        <v>20</v>
      </c>
      <c r="T5">
        <v>10</v>
      </c>
      <c r="U5">
        <v>10</v>
      </c>
      <c r="V5">
        <v>10</v>
      </c>
      <c r="W5">
        <v>10</v>
      </c>
      <c r="X5">
        <v>10</v>
      </c>
      <c r="Y5">
        <v>10</v>
      </c>
      <c r="Z5">
        <v>10</v>
      </c>
      <c r="AA5">
        <v>10</v>
      </c>
      <c r="AB5">
        <v>10</v>
      </c>
      <c r="AC5">
        <v>10</v>
      </c>
      <c r="AD5">
        <v>10</v>
      </c>
      <c r="AE5">
        <v>10</v>
      </c>
      <c r="AF5">
        <v>10</v>
      </c>
      <c r="AG5">
        <v>10</v>
      </c>
      <c r="AH5">
        <v>10</v>
      </c>
      <c r="AI5">
        <v>10</v>
      </c>
      <c r="AJ5">
        <v>10</v>
      </c>
      <c r="AK5">
        <v>10</v>
      </c>
      <c r="AL5">
        <v>10</v>
      </c>
      <c r="AM5">
        <v>10</v>
      </c>
      <c r="AN5">
        <v>10</v>
      </c>
      <c r="AO5">
        <v>10</v>
      </c>
      <c r="AP5">
        <v>10</v>
      </c>
      <c r="AQ5">
        <v>10</v>
      </c>
      <c r="AR5">
        <v>10</v>
      </c>
      <c r="AS5">
        <v>10</v>
      </c>
      <c r="AT5">
        <v>10</v>
      </c>
      <c r="AU5">
        <v>10</v>
      </c>
      <c r="AV5">
        <v>10</v>
      </c>
      <c r="AW5">
        <v>10</v>
      </c>
      <c r="AX5">
        <v>10</v>
      </c>
      <c r="AY5">
        <v>10</v>
      </c>
      <c r="AZ5">
        <v>10</v>
      </c>
      <c r="BA5">
        <v>10</v>
      </c>
      <c r="BB5">
        <v>10</v>
      </c>
      <c r="BC5">
        <v>10</v>
      </c>
      <c r="BD5">
        <v>10</v>
      </c>
      <c r="BE5">
        <v>10</v>
      </c>
      <c r="BF5">
        <v>10</v>
      </c>
      <c r="BG5">
        <v>10</v>
      </c>
      <c r="BH5">
        <v>10</v>
      </c>
      <c r="BI5">
        <v>10</v>
      </c>
      <c r="BJ5">
        <v>10</v>
      </c>
    </row>
    <row r="6" spans="2:76" x14ac:dyDescent="0.15">
      <c r="B6" t="s">
        <v>78</v>
      </c>
      <c r="C6">
        <v>0</v>
      </c>
      <c r="F6">
        <v>15</v>
      </c>
      <c r="H6">
        <v>15</v>
      </c>
      <c r="J6">
        <v>15</v>
      </c>
      <c r="L6">
        <v>0</v>
      </c>
      <c r="O6">
        <v>15</v>
      </c>
      <c r="Q6">
        <v>15</v>
      </c>
      <c r="S6">
        <v>15</v>
      </c>
      <c r="U6">
        <v>0</v>
      </c>
      <c r="X6">
        <v>15</v>
      </c>
      <c r="Z6">
        <v>15</v>
      </c>
      <c r="AB6">
        <v>15</v>
      </c>
      <c r="AD6">
        <v>0</v>
      </c>
      <c r="AG6">
        <v>15</v>
      </c>
      <c r="AI6">
        <v>15</v>
      </c>
      <c r="AK6">
        <v>15</v>
      </c>
      <c r="AM6">
        <v>0</v>
      </c>
      <c r="AP6">
        <v>15</v>
      </c>
      <c r="AR6">
        <v>15</v>
      </c>
      <c r="AT6">
        <v>15</v>
      </c>
      <c r="AV6">
        <v>0</v>
      </c>
      <c r="AY6">
        <v>15</v>
      </c>
      <c r="BA6">
        <v>15</v>
      </c>
      <c r="BC6">
        <v>15</v>
      </c>
      <c r="BE6">
        <v>0</v>
      </c>
      <c r="BH6">
        <v>15</v>
      </c>
      <c r="BJ6">
        <v>15</v>
      </c>
    </row>
    <row r="7" spans="2:76" x14ac:dyDescent="0.15">
      <c r="B7" t="s">
        <v>109</v>
      </c>
      <c r="C7">
        <v>15</v>
      </c>
      <c r="D7">
        <v>15</v>
      </c>
      <c r="E7">
        <v>15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15</v>
      </c>
      <c r="O7">
        <v>15</v>
      </c>
      <c r="P7">
        <v>15</v>
      </c>
      <c r="Q7">
        <v>15</v>
      </c>
      <c r="R7">
        <v>15</v>
      </c>
      <c r="S7">
        <v>15</v>
      </c>
      <c r="T7">
        <v>15</v>
      </c>
      <c r="U7">
        <v>15</v>
      </c>
      <c r="V7">
        <v>15</v>
      </c>
      <c r="W7">
        <v>15</v>
      </c>
      <c r="X7">
        <v>15</v>
      </c>
      <c r="Y7">
        <v>15</v>
      </c>
      <c r="Z7">
        <v>15</v>
      </c>
      <c r="AA7">
        <v>15</v>
      </c>
      <c r="AB7">
        <v>15</v>
      </c>
      <c r="AC7">
        <v>15</v>
      </c>
      <c r="AD7">
        <v>15</v>
      </c>
      <c r="AE7">
        <v>15</v>
      </c>
      <c r="AF7">
        <v>15</v>
      </c>
      <c r="AG7">
        <v>15</v>
      </c>
      <c r="AH7">
        <v>15</v>
      </c>
      <c r="AI7">
        <v>15</v>
      </c>
      <c r="AJ7">
        <v>15</v>
      </c>
      <c r="AK7">
        <v>15</v>
      </c>
      <c r="AL7">
        <v>15</v>
      </c>
      <c r="AM7">
        <v>15</v>
      </c>
      <c r="AN7">
        <v>15</v>
      </c>
      <c r="AO7">
        <v>15</v>
      </c>
      <c r="AP7">
        <v>15</v>
      </c>
      <c r="AQ7">
        <v>15</v>
      </c>
      <c r="AR7">
        <v>15</v>
      </c>
      <c r="AS7">
        <v>15</v>
      </c>
      <c r="AT7">
        <v>15</v>
      </c>
      <c r="AU7">
        <v>15</v>
      </c>
      <c r="AV7">
        <v>15</v>
      </c>
      <c r="AW7">
        <v>15</v>
      </c>
      <c r="AX7">
        <v>15</v>
      </c>
      <c r="AY7">
        <v>15</v>
      </c>
      <c r="AZ7">
        <v>15</v>
      </c>
      <c r="BA7">
        <v>15</v>
      </c>
      <c r="BB7">
        <v>15</v>
      </c>
      <c r="BC7">
        <v>15</v>
      </c>
      <c r="BD7">
        <v>15</v>
      </c>
      <c r="BE7">
        <v>15</v>
      </c>
      <c r="BF7">
        <v>15</v>
      </c>
      <c r="BG7">
        <v>15</v>
      </c>
      <c r="BH7">
        <v>15</v>
      </c>
      <c r="BI7">
        <v>15</v>
      </c>
      <c r="BJ7">
        <v>15</v>
      </c>
    </row>
    <row r="8" spans="2:76" x14ac:dyDescent="0.15">
      <c r="B8" t="s">
        <v>61</v>
      </c>
      <c r="C8">
        <f>SUM(C4:C7)</f>
        <v>240</v>
      </c>
      <c r="D8">
        <f t="shared" ref="D8:BO8" si="2">SUM(D4:D7)</f>
        <v>40</v>
      </c>
      <c r="E8">
        <f t="shared" si="2"/>
        <v>40</v>
      </c>
      <c r="F8">
        <f t="shared" si="2"/>
        <v>55</v>
      </c>
      <c r="G8">
        <f t="shared" si="2"/>
        <v>40</v>
      </c>
      <c r="H8">
        <f t="shared" si="2"/>
        <v>55</v>
      </c>
      <c r="I8">
        <f t="shared" si="2"/>
        <v>40</v>
      </c>
      <c r="J8">
        <f t="shared" si="2"/>
        <v>55</v>
      </c>
      <c r="K8">
        <f t="shared" si="2"/>
        <v>35</v>
      </c>
      <c r="L8">
        <f>SUM(L4:L7)</f>
        <v>385</v>
      </c>
      <c r="M8">
        <f t="shared" si="2"/>
        <v>35</v>
      </c>
      <c r="N8">
        <f t="shared" si="2"/>
        <v>35</v>
      </c>
      <c r="O8">
        <f t="shared" si="2"/>
        <v>50</v>
      </c>
      <c r="P8">
        <f t="shared" si="2"/>
        <v>35</v>
      </c>
      <c r="Q8">
        <f t="shared" si="2"/>
        <v>50</v>
      </c>
      <c r="R8">
        <f t="shared" si="2"/>
        <v>35</v>
      </c>
      <c r="S8">
        <f t="shared" si="2"/>
        <v>50</v>
      </c>
      <c r="T8">
        <f t="shared" si="2"/>
        <v>25</v>
      </c>
      <c r="U8">
        <f t="shared" si="2"/>
        <v>425</v>
      </c>
      <c r="V8">
        <f t="shared" si="2"/>
        <v>25</v>
      </c>
      <c r="W8">
        <f t="shared" si="2"/>
        <v>25</v>
      </c>
      <c r="X8">
        <f t="shared" si="2"/>
        <v>40</v>
      </c>
      <c r="Y8">
        <f t="shared" si="2"/>
        <v>25</v>
      </c>
      <c r="Z8">
        <f t="shared" si="2"/>
        <v>40</v>
      </c>
      <c r="AA8">
        <f t="shared" si="2"/>
        <v>25</v>
      </c>
      <c r="AB8">
        <f t="shared" si="2"/>
        <v>40</v>
      </c>
      <c r="AC8">
        <f t="shared" si="2"/>
        <v>25</v>
      </c>
      <c r="AD8">
        <f t="shared" si="2"/>
        <v>425</v>
      </c>
      <c r="AE8">
        <f t="shared" si="2"/>
        <v>25</v>
      </c>
      <c r="AF8">
        <f t="shared" si="2"/>
        <v>25</v>
      </c>
      <c r="AG8">
        <f t="shared" si="2"/>
        <v>40</v>
      </c>
      <c r="AH8">
        <f t="shared" si="2"/>
        <v>25</v>
      </c>
      <c r="AI8">
        <f t="shared" si="2"/>
        <v>40</v>
      </c>
      <c r="AJ8">
        <f t="shared" si="2"/>
        <v>25</v>
      </c>
      <c r="AK8">
        <f t="shared" si="2"/>
        <v>40</v>
      </c>
      <c r="AL8">
        <f t="shared" si="2"/>
        <v>25</v>
      </c>
      <c r="AM8">
        <f t="shared" si="2"/>
        <v>425</v>
      </c>
      <c r="AN8">
        <f t="shared" si="2"/>
        <v>25</v>
      </c>
      <c r="AO8">
        <f t="shared" si="2"/>
        <v>25</v>
      </c>
      <c r="AP8">
        <f t="shared" si="2"/>
        <v>40</v>
      </c>
      <c r="AQ8">
        <f t="shared" si="2"/>
        <v>25</v>
      </c>
      <c r="AR8">
        <f t="shared" si="2"/>
        <v>40</v>
      </c>
      <c r="AS8">
        <f t="shared" si="2"/>
        <v>25</v>
      </c>
      <c r="AT8">
        <f t="shared" si="2"/>
        <v>40</v>
      </c>
      <c r="AU8">
        <f t="shared" si="2"/>
        <v>25</v>
      </c>
      <c r="AV8">
        <f t="shared" si="2"/>
        <v>425</v>
      </c>
      <c r="AW8">
        <f t="shared" si="2"/>
        <v>25</v>
      </c>
      <c r="AX8">
        <f t="shared" si="2"/>
        <v>25</v>
      </c>
      <c r="AY8">
        <f t="shared" si="2"/>
        <v>40</v>
      </c>
      <c r="AZ8">
        <f t="shared" si="2"/>
        <v>25</v>
      </c>
      <c r="BA8">
        <f t="shared" si="2"/>
        <v>40</v>
      </c>
      <c r="BB8">
        <f t="shared" si="2"/>
        <v>25</v>
      </c>
      <c r="BC8">
        <f t="shared" si="2"/>
        <v>40</v>
      </c>
      <c r="BD8">
        <f t="shared" si="2"/>
        <v>25</v>
      </c>
      <c r="BE8">
        <f t="shared" si="2"/>
        <v>225</v>
      </c>
      <c r="BF8">
        <f t="shared" si="2"/>
        <v>25</v>
      </c>
      <c r="BG8">
        <f t="shared" si="2"/>
        <v>25</v>
      </c>
      <c r="BH8">
        <f t="shared" si="2"/>
        <v>40</v>
      </c>
      <c r="BI8">
        <f t="shared" si="2"/>
        <v>25</v>
      </c>
      <c r="BJ8">
        <f t="shared" si="2"/>
        <v>40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  <c r="BO8">
        <f t="shared" si="2"/>
        <v>0</v>
      </c>
      <c r="BP8">
        <f t="shared" ref="BP8:BW8" si="3">SUM(BP4:BP7)</f>
        <v>0</v>
      </c>
      <c r="BQ8">
        <f t="shared" si="3"/>
        <v>0</v>
      </c>
      <c r="BR8">
        <f t="shared" si="3"/>
        <v>0</v>
      </c>
      <c r="BS8">
        <f t="shared" si="3"/>
        <v>0</v>
      </c>
      <c r="BT8">
        <f t="shared" si="3"/>
        <v>0</v>
      </c>
      <c r="BU8">
        <f t="shared" si="3"/>
        <v>0</v>
      </c>
      <c r="BV8">
        <f t="shared" si="3"/>
        <v>0</v>
      </c>
      <c r="BW8">
        <f t="shared" si="3"/>
        <v>0</v>
      </c>
      <c r="BX8">
        <f>SUM(C8:BW8)</f>
        <v>4360</v>
      </c>
    </row>
    <row r="9" spans="2:76" x14ac:dyDescent="0.15">
      <c r="C9" s="79">
        <f>IF($F$18=1,C8+C25,C8)</f>
        <v>240</v>
      </c>
      <c r="D9" s="79">
        <f t="shared" ref="D9:BO9" si="4">IF($F$18=1,D8+D25,D8)</f>
        <v>40</v>
      </c>
      <c r="E9" s="79">
        <f t="shared" si="4"/>
        <v>40</v>
      </c>
      <c r="F9" s="79">
        <f t="shared" si="4"/>
        <v>55</v>
      </c>
      <c r="G9" s="79">
        <f t="shared" si="4"/>
        <v>40</v>
      </c>
      <c r="H9" s="79">
        <f t="shared" si="4"/>
        <v>55</v>
      </c>
      <c r="I9" s="79">
        <f t="shared" si="4"/>
        <v>40</v>
      </c>
      <c r="J9" s="79">
        <f t="shared" si="4"/>
        <v>55</v>
      </c>
      <c r="K9" s="79">
        <f t="shared" si="4"/>
        <v>35</v>
      </c>
      <c r="L9" s="79">
        <f t="shared" si="4"/>
        <v>385</v>
      </c>
      <c r="M9" s="79">
        <f t="shared" si="4"/>
        <v>35</v>
      </c>
      <c r="N9" s="79">
        <f t="shared" si="4"/>
        <v>35</v>
      </c>
      <c r="O9" s="79">
        <f t="shared" si="4"/>
        <v>50</v>
      </c>
      <c r="P9" s="79">
        <f t="shared" si="4"/>
        <v>35</v>
      </c>
      <c r="Q9" s="79">
        <f t="shared" si="4"/>
        <v>50</v>
      </c>
      <c r="R9" s="79">
        <f t="shared" si="4"/>
        <v>35</v>
      </c>
      <c r="S9" s="79">
        <f t="shared" si="4"/>
        <v>50</v>
      </c>
      <c r="T9" s="79">
        <f t="shared" si="4"/>
        <v>25</v>
      </c>
      <c r="U9" s="79">
        <f>IF($F$18=1,U8+U25,U8)</f>
        <v>425</v>
      </c>
      <c r="V9" s="79">
        <f t="shared" si="4"/>
        <v>25</v>
      </c>
      <c r="W9" s="79">
        <f t="shared" si="4"/>
        <v>25</v>
      </c>
      <c r="X9" s="79">
        <f t="shared" si="4"/>
        <v>40</v>
      </c>
      <c r="Y9" s="79">
        <f t="shared" si="4"/>
        <v>25</v>
      </c>
      <c r="Z9" s="79">
        <f t="shared" si="4"/>
        <v>40</v>
      </c>
      <c r="AA9" s="79">
        <f t="shared" si="4"/>
        <v>25</v>
      </c>
      <c r="AB9" s="79">
        <f t="shared" si="4"/>
        <v>40</v>
      </c>
      <c r="AC9" s="79">
        <f t="shared" si="4"/>
        <v>25</v>
      </c>
      <c r="AD9" s="79">
        <f t="shared" si="4"/>
        <v>425</v>
      </c>
      <c r="AE9" s="79">
        <f t="shared" si="4"/>
        <v>25</v>
      </c>
      <c r="AF9" s="79">
        <f t="shared" si="4"/>
        <v>25</v>
      </c>
      <c r="AG9" s="79">
        <f t="shared" si="4"/>
        <v>40</v>
      </c>
      <c r="AH9" s="79">
        <f t="shared" si="4"/>
        <v>25</v>
      </c>
      <c r="AI9" s="79">
        <f t="shared" si="4"/>
        <v>40</v>
      </c>
      <c r="AJ9" s="79">
        <f t="shared" si="4"/>
        <v>25</v>
      </c>
      <c r="AK9" s="79">
        <f t="shared" si="4"/>
        <v>40</v>
      </c>
      <c r="AL9" s="79">
        <f t="shared" si="4"/>
        <v>25</v>
      </c>
      <c r="AM9" s="79">
        <f t="shared" si="4"/>
        <v>425</v>
      </c>
      <c r="AN9" s="79">
        <f t="shared" si="4"/>
        <v>25</v>
      </c>
      <c r="AO9" s="79">
        <f t="shared" si="4"/>
        <v>25</v>
      </c>
      <c r="AP9" s="79">
        <f t="shared" si="4"/>
        <v>40</v>
      </c>
      <c r="AQ9" s="79">
        <f t="shared" si="4"/>
        <v>25</v>
      </c>
      <c r="AR9" s="79">
        <f t="shared" si="4"/>
        <v>40</v>
      </c>
      <c r="AS9" s="79">
        <f t="shared" si="4"/>
        <v>25</v>
      </c>
      <c r="AT9" s="79">
        <f t="shared" si="4"/>
        <v>40</v>
      </c>
      <c r="AU9" s="79">
        <f t="shared" si="4"/>
        <v>25</v>
      </c>
      <c r="AV9" s="79">
        <f t="shared" si="4"/>
        <v>425</v>
      </c>
      <c r="AW9" s="79">
        <f t="shared" si="4"/>
        <v>25</v>
      </c>
      <c r="AX9" s="79">
        <f t="shared" si="4"/>
        <v>25</v>
      </c>
      <c r="AY9" s="79">
        <f t="shared" si="4"/>
        <v>40</v>
      </c>
      <c r="AZ9" s="79">
        <f t="shared" si="4"/>
        <v>25</v>
      </c>
      <c r="BA9" s="79">
        <f t="shared" si="4"/>
        <v>40</v>
      </c>
      <c r="BB9" s="79">
        <f t="shared" si="4"/>
        <v>25</v>
      </c>
      <c r="BC9" s="79">
        <f t="shared" si="4"/>
        <v>40</v>
      </c>
      <c r="BD9" s="79">
        <f t="shared" si="4"/>
        <v>25</v>
      </c>
      <c r="BE9" s="79">
        <f t="shared" si="4"/>
        <v>225</v>
      </c>
      <c r="BF9" s="79">
        <f t="shared" si="4"/>
        <v>25</v>
      </c>
      <c r="BG9" s="79">
        <f t="shared" si="4"/>
        <v>25</v>
      </c>
      <c r="BH9" s="79">
        <f t="shared" si="4"/>
        <v>40</v>
      </c>
      <c r="BI9" s="79">
        <f t="shared" si="4"/>
        <v>25</v>
      </c>
      <c r="BJ9" s="79">
        <f t="shared" si="4"/>
        <v>40</v>
      </c>
      <c r="BK9" s="79">
        <f t="shared" si="4"/>
        <v>0</v>
      </c>
      <c r="BL9" s="79">
        <f t="shared" si="4"/>
        <v>0</v>
      </c>
      <c r="BM9" s="79">
        <f t="shared" si="4"/>
        <v>0</v>
      </c>
      <c r="BN9" s="79">
        <f t="shared" si="4"/>
        <v>0</v>
      </c>
      <c r="BO9" s="79">
        <f t="shared" si="4"/>
        <v>0</v>
      </c>
      <c r="BP9" s="79">
        <f t="shared" ref="BP9:BW9" si="5">IF($F$18=1,BP8+BP25,BP8)</f>
        <v>0</v>
      </c>
      <c r="BQ9" s="79">
        <f t="shared" si="5"/>
        <v>0</v>
      </c>
      <c r="BR9" s="79">
        <f t="shared" si="5"/>
        <v>0</v>
      </c>
      <c r="BS9" s="79">
        <f t="shared" si="5"/>
        <v>0</v>
      </c>
      <c r="BT9" s="79">
        <f t="shared" si="5"/>
        <v>0</v>
      </c>
      <c r="BU9" s="79">
        <f t="shared" si="5"/>
        <v>0</v>
      </c>
      <c r="BV9" s="79">
        <f t="shared" si="5"/>
        <v>0</v>
      </c>
      <c r="BW9" s="79">
        <f t="shared" si="5"/>
        <v>0</v>
      </c>
      <c r="BX9" s="79">
        <f>SUM(C9:BW9)</f>
        <v>4360</v>
      </c>
    </row>
    <row r="10" spans="2:76" x14ac:dyDescent="0.15">
      <c r="B10" s="79" t="s">
        <v>159</v>
      </c>
    </row>
    <row r="11" spans="2:76" x14ac:dyDescent="0.15">
      <c r="B11" t="s">
        <v>107</v>
      </c>
      <c r="C11">
        <v>18</v>
      </c>
      <c r="D11">
        <f>C11+1</f>
        <v>19</v>
      </c>
      <c r="E11">
        <f t="shared" ref="E11" si="6">D11+1</f>
        <v>20</v>
      </c>
      <c r="F11">
        <f t="shared" ref="F11" si="7">E11+1</f>
        <v>21</v>
      </c>
      <c r="G11">
        <f t="shared" ref="G11" si="8">F11+1</f>
        <v>22</v>
      </c>
      <c r="H11">
        <f t="shared" ref="H11" si="9">G11+1</f>
        <v>23</v>
      </c>
      <c r="I11">
        <f t="shared" ref="I11" si="10">H11+1</f>
        <v>24</v>
      </c>
      <c r="J11">
        <f t="shared" ref="J11" si="11">I11+1</f>
        <v>25</v>
      </c>
      <c r="K11">
        <f t="shared" ref="K11" si="12">J11+1</f>
        <v>26</v>
      </c>
      <c r="L11">
        <f t="shared" ref="L11" si="13">K11+1</f>
        <v>27</v>
      </c>
      <c r="M11">
        <f t="shared" ref="M11" si="14">L11+1</f>
        <v>28</v>
      </c>
      <c r="N11">
        <f t="shared" ref="N11" si="15">M11+1</f>
        <v>29</v>
      </c>
      <c r="O11">
        <f t="shared" ref="O11" si="16">N11+1</f>
        <v>30</v>
      </c>
      <c r="P11">
        <f t="shared" ref="P11" si="17">O11+1</f>
        <v>31</v>
      </c>
      <c r="Q11">
        <f t="shared" ref="Q11" si="18">P11+1</f>
        <v>32</v>
      </c>
      <c r="R11">
        <f t="shared" ref="R11" si="19">Q11+1</f>
        <v>33</v>
      </c>
      <c r="S11">
        <f t="shared" ref="S11" si="20">R11+1</f>
        <v>34</v>
      </c>
      <c r="T11">
        <f t="shared" ref="T11" si="21">S11+1</f>
        <v>35</v>
      </c>
      <c r="U11">
        <f t="shared" ref="U11" si="22">T11+1</f>
        <v>36</v>
      </c>
      <c r="V11">
        <f t="shared" ref="V11" si="23">U11+1</f>
        <v>37</v>
      </c>
      <c r="W11">
        <f t="shared" ref="W11" si="24">V11+1</f>
        <v>38</v>
      </c>
      <c r="X11">
        <f t="shared" ref="X11" si="25">W11+1</f>
        <v>39</v>
      </c>
      <c r="Y11">
        <f t="shared" ref="Y11" si="26">X11+1</f>
        <v>40</v>
      </c>
      <c r="Z11">
        <f t="shared" ref="Z11" si="27">Y11+1</f>
        <v>41</v>
      </c>
      <c r="AA11">
        <f t="shared" ref="AA11" si="28">Z11+1</f>
        <v>42</v>
      </c>
      <c r="AB11">
        <f t="shared" ref="AB11" si="29">AA11+1</f>
        <v>43</v>
      </c>
      <c r="AC11">
        <f t="shared" ref="AC11" si="30">AB11+1</f>
        <v>44</v>
      </c>
      <c r="AD11">
        <f t="shared" ref="AD11" si="31">AC11+1</f>
        <v>45</v>
      </c>
      <c r="AE11">
        <f t="shared" ref="AE11" si="32">AD11+1</f>
        <v>46</v>
      </c>
      <c r="AF11">
        <f t="shared" ref="AF11" si="33">AE11+1</f>
        <v>47</v>
      </c>
      <c r="AG11">
        <f t="shared" ref="AG11" si="34">AF11+1</f>
        <v>48</v>
      </c>
      <c r="AH11">
        <f t="shared" ref="AH11" si="35">AG11+1</f>
        <v>49</v>
      </c>
      <c r="AI11">
        <f t="shared" ref="AI11" si="36">AH11+1</f>
        <v>50</v>
      </c>
      <c r="AJ11">
        <f t="shared" ref="AJ11" si="37">AI11+1</f>
        <v>51</v>
      </c>
      <c r="AK11">
        <f t="shared" ref="AK11" si="38">AJ11+1</f>
        <v>52</v>
      </c>
      <c r="AL11">
        <f t="shared" ref="AL11" si="39">AK11+1</f>
        <v>53</v>
      </c>
      <c r="AM11">
        <f t="shared" ref="AM11" si="40">AL11+1</f>
        <v>54</v>
      </c>
      <c r="AN11">
        <f t="shared" ref="AN11" si="41">AM11+1</f>
        <v>55</v>
      </c>
      <c r="AO11">
        <f t="shared" ref="AO11" si="42">AN11+1</f>
        <v>56</v>
      </c>
      <c r="AP11">
        <f t="shared" ref="AP11" si="43">AO11+1</f>
        <v>57</v>
      </c>
      <c r="AQ11">
        <f t="shared" ref="AQ11" si="44">AP11+1</f>
        <v>58</v>
      </c>
      <c r="AR11">
        <f t="shared" ref="AR11" si="45">AQ11+1</f>
        <v>59</v>
      </c>
      <c r="AS11">
        <f t="shared" ref="AS11" si="46">AR11+1</f>
        <v>60</v>
      </c>
      <c r="AT11">
        <f t="shared" ref="AT11" si="47">AS11+1</f>
        <v>61</v>
      </c>
      <c r="AU11">
        <f t="shared" ref="AU11" si="48">AT11+1</f>
        <v>62</v>
      </c>
      <c r="AV11">
        <f t="shared" ref="AV11" si="49">AU11+1</f>
        <v>63</v>
      </c>
      <c r="AW11">
        <f t="shared" ref="AW11" si="50">AV11+1</f>
        <v>64</v>
      </c>
      <c r="AX11">
        <f t="shared" ref="AX11" si="51">AW11+1</f>
        <v>65</v>
      </c>
      <c r="AY11">
        <f t="shared" ref="AY11" si="52">AX11+1</f>
        <v>66</v>
      </c>
      <c r="AZ11">
        <f t="shared" ref="AZ11" si="53">AY11+1</f>
        <v>67</v>
      </c>
      <c r="BA11">
        <f t="shared" ref="BA11" si="54">AZ11+1</f>
        <v>68</v>
      </c>
      <c r="BB11">
        <f t="shared" ref="BB11" si="55">BA11+1</f>
        <v>69</v>
      </c>
      <c r="BC11">
        <f t="shared" ref="BC11" si="56">BB11+1</f>
        <v>70</v>
      </c>
      <c r="BD11">
        <f t="shared" ref="BD11" si="57">BC11+1</f>
        <v>71</v>
      </c>
      <c r="BE11">
        <f t="shared" ref="BE11" si="58">BD11+1</f>
        <v>72</v>
      </c>
      <c r="BF11">
        <f t="shared" ref="BF11" si="59">BE11+1</f>
        <v>73</v>
      </c>
      <c r="BG11">
        <f t="shared" ref="BG11" si="60">BF11+1</f>
        <v>74</v>
      </c>
      <c r="BH11">
        <f t="shared" ref="BH11" si="61">BG11+1</f>
        <v>75</v>
      </c>
      <c r="BI11">
        <f t="shared" ref="BI11" si="62">BH11+1</f>
        <v>76</v>
      </c>
      <c r="BJ11">
        <f t="shared" ref="BJ11" si="63">BI11+1</f>
        <v>77</v>
      </c>
      <c r="BK11">
        <f t="shared" ref="BK11" si="64">BJ11+1</f>
        <v>78</v>
      </c>
      <c r="BL11">
        <f t="shared" ref="BL11" si="65">BK11+1</f>
        <v>79</v>
      </c>
      <c r="BM11">
        <f t="shared" ref="BM11" si="66">BL11+1</f>
        <v>80</v>
      </c>
      <c r="BN11">
        <f t="shared" ref="BN11" si="67">BM11+1</f>
        <v>81</v>
      </c>
      <c r="BO11">
        <f t="shared" ref="BO11" si="68">BN11+1</f>
        <v>82</v>
      </c>
      <c r="BP11">
        <f t="shared" ref="BP11" si="69">BO11+1</f>
        <v>83</v>
      </c>
      <c r="BQ11">
        <f t="shared" ref="BQ11" si="70">BP11+1</f>
        <v>84</v>
      </c>
      <c r="BR11">
        <f t="shared" ref="BR11" si="71">BQ11+1</f>
        <v>85</v>
      </c>
      <c r="BS11">
        <f t="shared" ref="BS11" si="72">BR11+1</f>
        <v>86</v>
      </c>
      <c r="BT11">
        <f t="shared" ref="BT11" si="73">BS11+1</f>
        <v>87</v>
      </c>
      <c r="BU11">
        <f t="shared" ref="BU11" si="74">BT11+1</f>
        <v>88</v>
      </c>
      <c r="BV11">
        <f t="shared" ref="BV11" si="75">BU11+1</f>
        <v>89</v>
      </c>
      <c r="BW11">
        <f t="shared" ref="BW11" si="76">BV11+1</f>
        <v>90</v>
      </c>
    </row>
    <row r="12" spans="2:76" x14ac:dyDescent="0.15">
      <c r="B12" t="s">
        <v>76</v>
      </c>
      <c r="C12">
        <v>200</v>
      </c>
      <c r="P12">
        <v>250</v>
      </c>
      <c r="AC12">
        <v>300</v>
      </c>
      <c r="AP12">
        <v>250</v>
      </c>
      <c r="BC12">
        <v>200</v>
      </c>
    </row>
    <row r="13" spans="2:76" x14ac:dyDescent="0.15">
      <c r="B13" t="s">
        <v>77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>
        <v>20</v>
      </c>
      <c r="L13">
        <v>20</v>
      </c>
      <c r="M13">
        <v>20</v>
      </c>
      <c r="N13">
        <v>20</v>
      </c>
      <c r="O13">
        <v>20</v>
      </c>
      <c r="P13">
        <v>20</v>
      </c>
      <c r="Q13">
        <v>20</v>
      </c>
      <c r="R13">
        <v>20</v>
      </c>
      <c r="S13">
        <v>20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10</v>
      </c>
      <c r="AN13">
        <v>10</v>
      </c>
      <c r="AO13">
        <v>10</v>
      </c>
      <c r="AP13">
        <v>10</v>
      </c>
      <c r="AQ13">
        <v>10</v>
      </c>
      <c r="AR13">
        <v>10</v>
      </c>
      <c r="AS13">
        <v>10</v>
      </c>
      <c r="AT13">
        <v>10</v>
      </c>
      <c r="AU13">
        <v>10</v>
      </c>
      <c r="AV13">
        <v>10</v>
      </c>
      <c r="AW13">
        <v>10</v>
      </c>
      <c r="AX13">
        <v>10</v>
      </c>
      <c r="AY13">
        <v>10</v>
      </c>
      <c r="AZ13">
        <v>10</v>
      </c>
      <c r="BA13">
        <v>10</v>
      </c>
      <c r="BB13">
        <v>10</v>
      </c>
      <c r="BC13">
        <v>10</v>
      </c>
      <c r="BD13">
        <v>10</v>
      </c>
      <c r="BE13">
        <v>10</v>
      </c>
      <c r="BF13">
        <v>10</v>
      </c>
      <c r="BG13">
        <v>10</v>
      </c>
      <c r="BH13">
        <v>10</v>
      </c>
      <c r="BI13">
        <v>10</v>
      </c>
      <c r="BJ13">
        <v>10</v>
      </c>
    </row>
    <row r="14" spans="2:76" x14ac:dyDescent="0.15">
      <c r="B14" t="s">
        <v>78</v>
      </c>
      <c r="C14">
        <v>0</v>
      </c>
      <c r="F14">
        <v>15</v>
      </c>
      <c r="H14">
        <v>15</v>
      </c>
      <c r="J14">
        <v>15</v>
      </c>
      <c r="L14">
        <v>0</v>
      </c>
      <c r="O14">
        <v>15</v>
      </c>
      <c r="Q14">
        <v>15</v>
      </c>
      <c r="S14">
        <v>15</v>
      </c>
      <c r="U14">
        <v>0</v>
      </c>
      <c r="X14">
        <v>15</v>
      </c>
      <c r="Z14">
        <v>15</v>
      </c>
      <c r="AB14">
        <v>15</v>
      </c>
      <c r="AD14">
        <v>0</v>
      </c>
      <c r="AG14">
        <v>15</v>
      </c>
      <c r="AI14">
        <v>15</v>
      </c>
      <c r="AK14">
        <v>15</v>
      </c>
      <c r="AM14">
        <v>0</v>
      </c>
      <c r="AP14">
        <v>15</v>
      </c>
      <c r="AR14">
        <v>15</v>
      </c>
      <c r="AT14">
        <v>15</v>
      </c>
      <c r="AV14">
        <v>0</v>
      </c>
      <c r="AY14">
        <v>15</v>
      </c>
      <c r="BA14">
        <v>15</v>
      </c>
      <c r="BC14">
        <v>15</v>
      </c>
      <c r="BE14">
        <v>0</v>
      </c>
      <c r="BH14">
        <v>15</v>
      </c>
      <c r="BJ14">
        <v>15</v>
      </c>
    </row>
    <row r="15" spans="2:76" x14ac:dyDescent="0.15">
      <c r="B15" t="s">
        <v>109</v>
      </c>
      <c r="C15">
        <v>15</v>
      </c>
      <c r="D15">
        <v>15</v>
      </c>
      <c r="E15">
        <v>15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15</v>
      </c>
      <c r="O15">
        <v>15</v>
      </c>
      <c r="P15">
        <v>15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>
        <v>15</v>
      </c>
      <c r="AE15">
        <v>15</v>
      </c>
      <c r="AF15">
        <v>15</v>
      </c>
      <c r="AG15">
        <v>15</v>
      </c>
      <c r="AH15">
        <v>15</v>
      </c>
      <c r="AI15">
        <v>15</v>
      </c>
      <c r="AJ15">
        <v>15</v>
      </c>
      <c r="AK15">
        <v>15</v>
      </c>
      <c r="AL15">
        <v>15</v>
      </c>
      <c r="AM15">
        <v>15</v>
      </c>
      <c r="AN15">
        <v>15</v>
      </c>
      <c r="AO15">
        <v>15</v>
      </c>
      <c r="AP15">
        <v>15</v>
      </c>
      <c r="AQ15">
        <v>15</v>
      </c>
      <c r="AR15">
        <v>15</v>
      </c>
      <c r="AS15">
        <v>15</v>
      </c>
      <c r="AT15">
        <v>15</v>
      </c>
      <c r="AU15">
        <v>15</v>
      </c>
      <c r="AV15">
        <v>15</v>
      </c>
      <c r="AW15">
        <v>15</v>
      </c>
      <c r="AX15">
        <v>15</v>
      </c>
      <c r="AY15">
        <v>15</v>
      </c>
      <c r="AZ15">
        <v>15</v>
      </c>
      <c r="BA15">
        <v>15</v>
      </c>
      <c r="BB15">
        <v>15</v>
      </c>
      <c r="BC15">
        <v>15</v>
      </c>
      <c r="BD15">
        <v>15</v>
      </c>
      <c r="BE15">
        <v>15</v>
      </c>
      <c r="BF15">
        <v>15</v>
      </c>
      <c r="BG15">
        <v>15</v>
      </c>
      <c r="BH15">
        <v>15</v>
      </c>
      <c r="BI15">
        <v>15</v>
      </c>
      <c r="BJ15">
        <v>15</v>
      </c>
    </row>
    <row r="16" spans="2:76" x14ac:dyDescent="0.15">
      <c r="B16" t="s">
        <v>61</v>
      </c>
      <c r="C16" s="79">
        <f>SUM(C12:C15)</f>
        <v>240</v>
      </c>
      <c r="D16" s="79">
        <f t="shared" ref="D16:K16" si="77">SUM(D12:D15)</f>
        <v>40</v>
      </c>
      <c r="E16" s="79">
        <f t="shared" si="77"/>
        <v>40</v>
      </c>
      <c r="F16" s="79">
        <f t="shared" si="77"/>
        <v>55</v>
      </c>
      <c r="G16" s="79">
        <f t="shared" si="77"/>
        <v>40</v>
      </c>
      <c r="H16" s="79">
        <f t="shared" si="77"/>
        <v>55</v>
      </c>
      <c r="I16" s="79">
        <f t="shared" si="77"/>
        <v>40</v>
      </c>
      <c r="J16" s="79">
        <f t="shared" si="77"/>
        <v>55</v>
      </c>
      <c r="K16" s="79">
        <f t="shared" si="77"/>
        <v>35</v>
      </c>
      <c r="L16" s="79">
        <f>SUM(L12:L15)</f>
        <v>35</v>
      </c>
      <c r="M16" s="79">
        <f t="shared" ref="M16:BW16" si="78">SUM(M12:M15)</f>
        <v>35</v>
      </c>
      <c r="N16" s="79">
        <f t="shared" si="78"/>
        <v>35</v>
      </c>
      <c r="O16" s="79">
        <f t="shared" si="78"/>
        <v>50</v>
      </c>
      <c r="P16" s="79">
        <f t="shared" si="78"/>
        <v>285</v>
      </c>
      <c r="Q16" s="79">
        <f t="shared" si="78"/>
        <v>50</v>
      </c>
      <c r="R16" s="79">
        <f t="shared" si="78"/>
        <v>35</v>
      </c>
      <c r="S16" s="79">
        <f t="shared" si="78"/>
        <v>50</v>
      </c>
      <c r="T16" s="79">
        <f t="shared" si="78"/>
        <v>25</v>
      </c>
      <c r="U16" s="79">
        <f t="shared" si="78"/>
        <v>25</v>
      </c>
      <c r="V16" s="79">
        <f t="shared" si="78"/>
        <v>25</v>
      </c>
      <c r="W16" s="79">
        <f t="shared" si="78"/>
        <v>25</v>
      </c>
      <c r="X16" s="79">
        <f t="shared" si="78"/>
        <v>40</v>
      </c>
      <c r="Y16" s="79">
        <f t="shared" si="78"/>
        <v>25</v>
      </c>
      <c r="Z16" s="79">
        <f t="shared" si="78"/>
        <v>40</v>
      </c>
      <c r="AA16" s="79">
        <f t="shared" si="78"/>
        <v>25</v>
      </c>
      <c r="AB16" s="79">
        <f t="shared" si="78"/>
        <v>40</v>
      </c>
      <c r="AC16" s="79">
        <f t="shared" si="78"/>
        <v>325</v>
      </c>
      <c r="AD16" s="79">
        <f>SUM(AD12:AD15)</f>
        <v>25</v>
      </c>
      <c r="AE16" s="79">
        <f t="shared" si="78"/>
        <v>25</v>
      </c>
      <c r="AF16" s="79">
        <f t="shared" si="78"/>
        <v>25</v>
      </c>
      <c r="AG16" s="79">
        <f t="shared" si="78"/>
        <v>40</v>
      </c>
      <c r="AH16" s="79">
        <f t="shared" si="78"/>
        <v>25</v>
      </c>
      <c r="AI16" s="79">
        <f t="shared" si="78"/>
        <v>40</v>
      </c>
      <c r="AJ16" s="79">
        <f t="shared" si="78"/>
        <v>25</v>
      </c>
      <c r="AK16" s="79">
        <f t="shared" si="78"/>
        <v>40</v>
      </c>
      <c r="AL16" s="79">
        <f t="shared" si="78"/>
        <v>25</v>
      </c>
      <c r="AM16" s="79">
        <f t="shared" si="78"/>
        <v>25</v>
      </c>
      <c r="AN16" s="79">
        <f t="shared" si="78"/>
        <v>25</v>
      </c>
      <c r="AO16" s="79">
        <f t="shared" si="78"/>
        <v>25</v>
      </c>
      <c r="AP16" s="79">
        <f t="shared" si="78"/>
        <v>290</v>
      </c>
      <c r="AQ16" s="79">
        <f t="shared" si="78"/>
        <v>25</v>
      </c>
      <c r="AR16" s="79">
        <f t="shared" si="78"/>
        <v>40</v>
      </c>
      <c r="AS16" s="79">
        <f t="shared" si="78"/>
        <v>25</v>
      </c>
      <c r="AT16" s="79">
        <f t="shared" si="78"/>
        <v>40</v>
      </c>
      <c r="AU16" s="79">
        <f t="shared" si="78"/>
        <v>25</v>
      </c>
      <c r="AV16" s="79">
        <f t="shared" si="78"/>
        <v>25</v>
      </c>
      <c r="AW16" s="79">
        <f t="shared" si="78"/>
        <v>25</v>
      </c>
      <c r="AX16" s="79">
        <f t="shared" si="78"/>
        <v>25</v>
      </c>
      <c r="AY16" s="79">
        <f t="shared" si="78"/>
        <v>40</v>
      </c>
      <c r="AZ16" s="79">
        <f t="shared" si="78"/>
        <v>25</v>
      </c>
      <c r="BA16" s="79">
        <f t="shared" si="78"/>
        <v>40</v>
      </c>
      <c r="BB16" s="79">
        <f t="shared" si="78"/>
        <v>25</v>
      </c>
      <c r="BC16" s="79">
        <f t="shared" si="78"/>
        <v>240</v>
      </c>
      <c r="BD16" s="79">
        <f t="shared" si="78"/>
        <v>25</v>
      </c>
      <c r="BE16" s="79">
        <f t="shared" si="78"/>
        <v>25</v>
      </c>
      <c r="BF16" s="79">
        <f t="shared" si="78"/>
        <v>25</v>
      </c>
      <c r="BG16" s="79">
        <f t="shared" si="78"/>
        <v>25</v>
      </c>
      <c r="BH16" s="79">
        <f t="shared" si="78"/>
        <v>40</v>
      </c>
      <c r="BI16" s="79">
        <f t="shared" si="78"/>
        <v>25</v>
      </c>
      <c r="BJ16" s="79">
        <f t="shared" si="78"/>
        <v>40</v>
      </c>
      <c r="BK16" s="79">
        <f t="shared" si="78"/>
        <v>0</v>
      </c>
      <c r="BL16" s="79">
        <f t="shared" si="78"/>
        <v>0</v>
      </c>
      <c r="BM16" s="79">
        <f t="shared" si="78"/>
        <v>0</v>
      </c>
      <c r="BN16" s="79">
        <f t="shared" si="78"/>
        <v>0</v>
      </c>
      <c r="BO16" s="79">
        <f t="shared" si="78"/>
        <v>0</v>
      </c>
      <c r="BP16" s="79">
        <f t="shared" si="78"/>
        <v>0</v>
      </c>
      <c r="BQ16" s="79">
        <f t="shared" si="78"/>
        <v>0</v>
      </c>
      <c r="BR16" s="79">
        <f t="shared" si="78"/>
        <v>0</v>
      </c>
      <c r="BS16" s="79">
        <f t="shared" si="78"/>
        <v>0</v>
      </c>
      <c r="BT16" s="79">
        <f t="shared" si="78"/>
        <v>0</v>
      </c>
      <c r="BU16" s="79">
        <f t="shared" si="78"/>
        <v>0</v>
      </c>
      <c r="BV16" s="79">
        <f t="shared" si="78"/>
        <v>0</v>
      </c>
      <c r="BW16" s="79">
        <f t="shared" si="78"/>
        <v>0</v>
      </c>
      <c r="BX16" s="79">
        <f>SUM(C16:BW16)</f>
        <v>3210</v>
      </c>
    </row>
    <row r="18" spans="2:76" x14ac:dyDescent="0.15">
      <c r="B18" t="s">
        <v>158</v>
      </c>
      <c r="F18" s="184">
        <f>IF(年収!BX7&gt;=90,1,IF(年収!BX16&gt;=90,1,0))</f>
        <v>0</v>
      </c>
    </row>
    <row r="19" spans="2:76" x14ac:dyDescent="0.15">
      <c r="B19" t="s">
        <v>107</v>
      </c>
      <c r="C19">
        <v>18</v>
      </c>
      <c r="D19">
        <f>C19+1</f>
        <v>19</v>
      </c>
      <c r="E19">
        <f t="shared" ref="E19" si="79">D19+1</f>
        <v>20</v>
      </c>
      <c r="F19">
        <f t="shared" ref="F19" si="80">E19+1</f>
        <v>21</v>
      </c>
      <c r="G19">
        <f t="shared" ref="G19" si="81">F19+1</f>
        <v>22</v>
      </c>
      <c r="H19">
        <f t="shared" ref="H19" si="82">G19+1</f>
        <v>23</v>
      </c>
      <c r="I19">
        <f t="shared" ref="I19" si="83">H19+1</f>
        <v>24</v>
      </c>
      <c r="J19">
        <f t="shared" ref="J19" si="84">I19+1</f>
        <v>25</v>
      </c>
      <c r="K19">
        <f t="shared" ref="K19" si="85">J19+1</f>
        <v>26</v>
      </c>
      <c r="L19">
        <f t="shared" ref="L19" si="86">K19+1</f>
        <v>27</v>
      </c>
      <c r="M19">
        <f t="shared" ref="M19" si="87">L19+1</f>
        <v>28</v>
      </c>
      <c r="N19">
        <f t="shared" ref="N19" si="88">M19+1</f>
        <v>29</v>
      </c>
      <c r="O19">
        <f t="shared" ref="O19" si="89">N19+1</f>
        <v>30</v>
      </c>
      <c r="P19">
        <f t="shared" ref="P19" si="90">O19+1</f>
        <v>31</v>
      </c>
      <c r="Q19">
        <f t="shared" ref="Q19" si="91">P19+1</f>
        <v>32</v>
      </c>
      <c r="R19">
        <f t="shared" ref="R19" si="92">Q19+1</f>
        <v>33</v>
      </c>
      <c r="S19">
        <f t="shared" ref="S19" si="93">R19+1</f>
        <v>34</v>
      </c>
      <c r="T19">
        <f t="shared" ref="T19" si="94">S19+1</f>
        <v>35</v>
      </c>
      <c r="U19">
        <f t="shared" ref="U19" si="95">T19+1</f>
        <v>36</v>
      </c>
      <c r="V19">
        <f t="shared" ref="V19" si="96">U19+1</f>
        <v>37</v>
      </c>
      <c r="W19">
        <f t="shared" ref="W19" si="97">V19+1</f>
        <v>38</v>
      </c>
      <c r="X19">
        <f t="shared" ref="X19" si="98">W19+1</f>
        <v>39</v>
      </c>
      <c r="Y19">
        <f t="shared" ref="Y19" si="99">X19+1</f>
        <v>40</v>
      </c>
      <c r="Z19">
        <f t="shared" ref="Z19" si="100">Y19+1</f>
        <v>41</v>
      </c>
      <c r="AA19">
        <f t="shared" ref="AA19" si="101">Z19+1</f>
        <v>42</v>
      </c>
      <c r="AB19">
        <f t="shared" ref="AB19" si="102">AA19+1</f>
        <v>43</v>
      </c>
      <c r="AC19">
        <f t="shared" ref="AC19" si="103">AB19+1</f>
        <v>44</v>
      </c>
      <c r="AD19">
        <f t="shared" ref="AD19" si="104">AC19+1</f>
        <v>45</v>
      </c>
      <c r="AE19">
        <f t="shared" ref="AE19" si="105">AD19+1</f>
        <v>46</v>
      </c>
      <c r="AF19">
        <f t="shared" ref="AF19" si="106">AE19+1</f>
        <v>47</v>
      </c>
      <c r="AG19">
        <f t="shared" ref="AG19" si="107">AF19+1</f>
        <v>48</v>
      </c>
      <c r="AH19">
        <f t="shared" ref="AH19" si="108">AG19+1</f>
        <v>49</v>
      </c>
      <c r="AI19">
        <f t="shared" ref="AI19" si="109">AH19+1</f>
        <v>50</v>
      </c>
      <c r="AJ19">
        <f t="shared" ref="AJ19" si="110">AI19+1</f>
        <v>51</v>
      </c>
      <c r="AK19">
        <f t="shared" ref="AK19" si="111">AJ19+1</f>
        <v>52</v>
      </c>
      <c r="AL19">
        <f t="shared" ref="AL19" si="112">AK19+1</f>
        <v>53</v>
      </c>
      <c r="AM19">
        <f t="shared" ref="AM19" si="113">AL19+1</f>
        <v>54</v>
      </c>
      <c r="AN19">
        <f t="shared" ref="AN19" si="114">AM19+1</f>
        <v>55</v>
      </c>
      <c r="AO19">
        <f t="shared" ref="AO19" si="115">AN19+1</f>
        <v>56</v>
      </c>
      <c r="AP19">
        <f t="shared" ref="AP19" si="116">AO19+1</f>
        <v>57</v>
      </c>
      <c r="AQ19">
        <f t="shared" ref="AQ19" si="117">AP19+1</f>
        <v>58</v>
      </c>
      <c r="AR19">
        <f t="shared" ref="AR19" si="118">AQ19+1</f>
        <v>59</v>
      </c>
      <c r="AS19">
        <f t="shared" ref="AS19" si="119">AR19+1</f>
        <v>60</v>
      </c>
      <c r="AT19">
        <f t="shared" ref="AT19" si="120">AS19+1</f>
        <v>61</v>
      </c>
      <c r="AU19">
        <f t="shared" ref="AU19" si="121">AT19+1</f>
        <v>62</v>
      </c>
      <c r="AV19">
        <f t="shared" ref="AV19" si="122">AU19+1</f>
        <v>63</v>
      </c>
      <c r="AW19">
        <f t="shared" ref="AW19" si="123">AV19+1</f>
        <v>64</v>
      </c>
      <c r="AX19">
        <f t="shared" ref="AX19" si="124">AW19+1</f>
        <v>65</v>
      </c>
      <c r="AY19">
        <f t="shared" ref="AY19" si="125">AX19+1</f>
        <v>66</v>
      </c>
      <c r="AZ19">
        <f t="shared" ref="AZ19" si="126">AY19+1</f>
        <v>67</v>
      </c>
      <c r="BA19">
        <f t="shared" ref="BA19" si="127">AZ19+1</f>
        <v>68</v>
      </c>
      <c r="BB19">
        <f t="shared" ref="BB19" si="128">BA19+1</f>
        <v>69</v>
      </c>
      <c r="BC19">
        <f t="shared" ref="BC19" si="129">BB19+1</f>
        <v>70</v>
      </c>
      <c r="BD19">
        <f t="shared" ref="BD19" si="130">BC19+1</f>
        <v>71</v>
      </c>
      <c r="BE19">
        <f t="shared" ref="BE19" si="131">BD19+1</f>
        <v>72</v>
      </c>
      <c r="BF19">
        <f t="shared" ref="BF19" si="132">BE19+1</f>
        <v>73</v>
      </c>
      <c r="BG19">
        <f t="shared" ref="BG19" si="133">BF19+1</f>
        <v>74</v>
      </c>
      <c r="BH19">
        <f t="shared" ref="BH19" si="134">BG19+1</f>
        <v>75</v>
      </c>
      <c r="BI19">
        <f t="shared" ref="BI19" si="135">BH19+1</f>
        <v>76</v>
      </c>
      <c r="BJ19">
        <f t="shared" ref="BJ19" si="136">BI19+1</f>
        <v>77</v>
      </c>
      <c r="BK19">
        <f t="shared" ref="BK19" si="137">BJ19+1</f>
        <v>78</v>
      </c>
      <c r="BL19">
        <f t="shared" ref="BL19" si="138">BK19+1</f>
        <v>79</v>
      </c>
      <c r="BM19">
        <f t="shared" ref="BM19" si="139">BL19+1</f>
        <v>80</v>
      </c>
      <c r="BN19">
        <f t="shared" ref="BN19" si="140">BM19+1</f>
        <v>81</v>
      </c>
      <c r="BO19">
        <f t="shared" ref="BO19" si="141">BN19+1</f>
        <v>82</v>
      </c>
      <c r="BP19">
        <f t="shared" ref="BP19" si="142">BO19+1</f>
        <v>83</v>
      </c>
      <c r="BQ19">
        <f t="shared" ref="BQ19" si="143">BP19+1</f>
        <v>84</v>
      </c>
      <c r="BR19">
        <f t="shared" ref="BR19" si="144">BQ19+1</f>
        <v>85</v>
      </c>
      <c r="BS19">
        <f t="shared" ref="BS19" si="145">BR19+1</f>
        <v>86</v>
      </c>
      <c r="BT19">
        <f t="shared" ref="BT19" si="146">BS19+1</f>
        <v>87</v>
      </c>
      <c r="BU19">
        <f t="shared" ref="BU19" si="147">BT19+1</f>
        <v>88</v>
      </c>
      <c r="BV19">
        <f t="shared" ref="BV19" si="148">BU19+1</f>
        <v>89</v>
      </c>
      <c r="BW19">
        <f t="shared" ref="BW19" si="149">BV19+1</f>
        <v>90</v>
      </c>
    </row>
    <row r="20" spans="2:76" x14ac:dyDescent="0.15">
      <c r="B20" t="s">
        <v>76</v>
      </c>
      <c r="C20">
        <v>200</v>
      </c>
      <c r="L20">
        <v>350</v>
      </c>
      <c r="U20">
        <v>500</v>
      </c>
      <c r="AD20">
        <v>600</v>
      </c>
      <c r="AM20">
        <v>600</v>
      </c>
      <c r="AV20">
        <v>500</v>
      </c>
      <c r="BE20">
        <v>300</v>
      </c>
    </row>
    <row r="21" spans="2:76" x14ac:dyDescent="0.15">
      <c r="B21" t="s">
        <v>77</v>
      </c>
      <c r="C21">
        <v>25</v>
      </c>
      <c r="D21">
        <v>25</v>
      </c>
      <c r="E21">
        <v>25</v>
      </c>
      <c r="F21">
        <v>25</v>
      </c>
      <c r="G21">
        <v>25</v>
      </c>
      <c r="H21">
        <v>25</v>
      </c>
      <c r="I21">
        <v>25</v>
      </c>
      <c r="J21">
        <v>25</v>
      </c>
      <c r="K21">
        <v>20</v>
      </c>
      <c r="L21">
        <v>20</v>
      </c>
      <c r="M21">
        <v>20</v>
      </c>
      <c r="N21">
        <v>20</v>
      </c>
      <c r="O21">
        <v>20</v>
      </c>
      <c r="P21">
        <v>20</v>
      </c>
      <c r="Q21">
        <v>20</v>
      </c>
      <c r="R21">
        <v>20</v>
      </c>
      <c r="S21">
        <v>20</v>
      </c>
      <c r="T21">
        <v>20</v>
      </c>
      <c r="U21">
        <v>20</v>
      </c>
      <c r="V21">
        <v>20</v>
      </c>
      <c r="W21">
        <v>20</v>
      </c>
      <c r="X21">
        <v>20</v>
      </c>
      <c r="Y21">
        <v>20</v>
      </c>
      <c r="Z21">
        <v>20</v>
      </c>
      <c r="AA21">
        <v>20</v>
      </c>
      <c r="AB21">
        <v>20</v>
      </c>
      <c r="AC21">
        <v>20</v>
      </c>
      <c r="AD21">
        <v>20</v>
      </c>
      <c r="AE21">
        <v>20</v>
      </c>
      <c r="AF21">
        <v>20</v>
      </c>
      <c r="AG21">
        <v>20</v>
      </c>
      <c r="AH21">
        <v>20</v>
      </c>
      <c r="AI21">
        <v>20</v>
      </c>
      <c r="AJ21">
        <v>20</v>
      </c>
      <c r="AK21">
        <v>20</v>
      </c>
      <c r="AL21">
        <v>20</v>
      </c>
      <c r="AM21">
        <v>20</v>
      </c>
      <c r="AN21">
        <v>20</v>
      </c>
      <c r="AO21">
        <v>20</v>
      </c>
      <c r="AP21">
        <v>20</v>
      </c>
      <c r="AQ21">
        <v>20</v>
      </c>
      <c r="AR21">
        <v>20</v>
      </c>
      <c r="AS21">
        <v>20</v>
      </c>
      <c r="AT21">
        <v>20</v>
      </c>
      <c r="AU21">
        <v>20</v>
      </c>
      <c r="AV21">
        <v>20</v>
      </c>
      <c r="AW21">
        <v>20</v>
      </c>
      <c r="AX21">
        <v>20</v>
      </c>
      <c r="AY21">
        <v>20</v>
      </c>
      <c r="AZ21">
        <v>20</v>
      </c>
      <c r="BA21">
        <v>20</v>
      </c>
      <c r="BB21">
        <v>20</v>
      </c>
      <c r="BC21">
        <v>20</v>
      </c>
      <c r="BD21">
        <v>20</v>
      </c>
      <c r="BE21">
        <v>10</v>
      </c>
      <c r="BF21">
        <v>10</v>
      </c>
      <c r="BG21">
        <v>10</v>
      </c>
      <c r="BH21">
        <v>10</v>
      </c>
      <c r="BI21">
        <v>10</v>
      </c>
      <c r="BJ21">
        <v>10</v>
      </c>
    </row>
    <row r="22" spans="2:76" x14ac:dyDescent="0.15">
      <c r="B22" t="s">
        <v>78</v>
      </c>
      <c r="C22">
        <v>0</v>
      </c>
      <c r="F22">
        <v>15</v>
      </c>
      <c r="H22">
        <v>15</v>
      </c>
      <c r="J22">
        <v>15</v>
      </c>
      <c r="L22">
        <v>0</v>
      </c>
      <c r="O22">
        <v>15</v>
      </c>
      <c r="Q22">
        <v>15</v>
      </c>
      <c r="S22">
        <v>15</v>
      </c>
      <c r="U22">
        <v>0</v>
      </c>
      <c r="X22">
        <v>15</v>
      </c>
      <c r="Z22">
        <v>15</v>
      </c>
      <c r="AB22">
        <v>15</v>
      </c>
      <c r="AD22">
        <v>0</v>
      </c>
      <c r="AG22">
        <v>15</v>
      </c>
      <c r="AI22">
        <v>15</v>
      </c>
      <c r="AK22">
        <v>15</v>
      </c>
      <c r="AM22">
        <v>0</v>
      </c>
      <c r="AP22">
        <v>15</v>
      </c>
      <c r="AR22">
        <v>15</v>
      </c>
      <c r="AT22">
        <v>15</v>
      </c>
      <c r="AV22">
        <v>0</v>
      </c>
      <c r="AY22">
        <v>15</v>
      </c>
      <c r="BA22">
        <v>15</v>
      </c>
      <c r="BC22">
        <v>15</v>
      </c>
      <c r="BE22">
        <v>0</v>
      </c>
      <c r="BH22">
        <v>15</v>
      </c>
      <c r="BJ22">
        <v>15</v>
      </c>
    </row>
    <row r="23" spans="2:76" x14ac:dyDescent="0.15">
      <c r="B23" t="s">
        <v>109</v>
      </c>
      <c r="C23">
        <v>15</v>
      </c>
      <c r="D23">
        <v>15</v>
      </c>
      <c r="E23">
        <v>15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15</v>
      </c>
      <c r="O23">
        <v>15</v>
      </c>
      <c r="P23">
        <v>15</v>
      </c>
      <c r="Q23">
        <v>15</v>
      </c>
      <c r="R23">
        <v>15</v>
      </c>
      <c r="S23">
        <v>15</v>
      </c>
      <c r="T23">
        <v>15</v>
      </c>
      <c r="U23">
        <v>20</v>
      </c>
      <c r="V23">
        <v>20</v>
      </c>
      <c r="W23">
        <v>20</v>
      </c>
      <c r="X23">
        <v>20</v>
      </c>
      <c r="Y23">
        <v>20</v>
      </c>
      <c r="Z23">
        <v>20</v>
      </c>
      <c r="AA23">
        <v>20</v>
      </c>
      <c r="AB23">
        <v>20</v>
      </c>
      <c r="AC23">
        <v>20</v>
      </c>
      <c r="AD23">
        <v>20</v>
      </c>
      <c r="AE23">
        <v>20</v>
      </c>
      <c r="AF23">
        <v>20</v>
      </c>
      <c r="AG23">
        <v>20</v>
      </c>
      <c r="AH23">
        <v>20</v>
      </c>
      <c r="AI23">
        <v>20</v>
      </c>
      <c r="AJ23">
        <v>20</v>
      </c>
      <c r="AK23">
        <v>20</v>
      </c>
      <c r="AL23">
        <v>20</v>
      </c>
      <c r="AM23">
        <v>20</v>
      </c>
      <c r="AN23">
        <v>20</v>
      </c>
      <c r="AO23">
        <v>20</v>
      </c>
      <c r="AP23">
        <v>20</v>
      </c>
      <c r="AQ23">
        <v>20</v>
      </c>
      <c r="AR23">
        <v>20</v>
      </c>
      <c r="AS23">
        <v>20</v>
      </c>
      <c r="AT23">
        <v>20</v>
      </c>
      <c r="AU23">
        <v>20</v>
      </c>
      <c r="AV23">
        <v>20</v>
      </c>
      <c r="AW23">
        <v>20</v>
      </c>
      <c r="AX23">
        <v>20</v>
      </c>
      <c r="AY23">
        <v>20</v>
      </c>
      <c r="AZ23">
        <v>20</v>
      </c>
      <c r="BA23">
        <v>20</v>
      </c>
      <c r="BB23">
        <v>20</v>
      </c>
      <c r="BC23">
        <v>20</v>
      </c>
      <c r="BD23">
        <v>20</v>
      </c>
      <c r="BE23">
        <v>15</v>
      </c>
      <c r="BF23">
        <v>15</v>
      </c>
      <c r="BG23">
        <v>15</v>
      </c>
      <c r="BH23">
        <v>15</v>
      </c>
      <c r="BI23">
        <v>15</v>
      </c>
      <c r="BJ23">
        <v>15</v>
      </c>
    </row>
    <row r="24" spans="2:76" x14ac:dyDescent="0.15">
      <c r="B24" t="s">
        <v>61</v>
      </c>
      <c r="C24">
        <f>SUM(C20:C23)</f>
        <v>240</v>
      </c>
      <c r="D24">
        <f t="shared" ref="D24:BO24" si="150">SUM(D20:D23)</f>
        <v>40</v>
      </c>
      <c r="E24">
        <f t="shared" si="150"/>
        <v>40</v>
      </c>
      <c r="F24">
        <f t="shared" si="150"/>
        <v>55</v>
      </c>
      <c r="G24">
        <f t="shared" si="150"/>
        <v>40</v>
      </c>
      <c r="H24">
        <f t="shared" si="150"/>
        <v>55</v>
      </c>
      <c r="I24">
        <f t="shared" si="150"/>
        <v>40</v>
      </c>
      <c r="J24">
        <f t="shared" si="150"/>
        <v>55</v>
      </c>
      <c r="K24">
        <f t="shared" si="150"/>
        <v>35</v>
      </c>
      <c r="L24">
        <f>SUM(L20:L23)</f>
        <v>385</v>
      </c>
      <c r="M24">
        <f t="shared" si="150"/>
        <v>35</v>
      </c>
      <c r="N24">
        <f t="shared" si="150"/>
        <v>35</v>
      </c>
      <c r="O24">
        <f t="shared" si="150"/>
        <v>50</v>
      </c>
      <c r="P24">
        <f t="shared" si="150"/>
        <v>35</v>
      </c>
      <c r="Q24">
        <f t="shared" si="150"/>
        <v>50</v>
      </c>
      <c r="R24">
        <f t="shared" si="150"/>
        <v>35</v>
      </c>
      <c r="S24">
        <f t="shared" si="150"/>
        <v>50</v>
      </c>
      <c r="T24">
        <f t="shared" si="150"/>
        <v>35</v>
      </c>
      <c r="U24">
        <f t="shared" si="150"/>
        <v>540</v>
      </c>
      <c r="V24">
        <f t="shared" si="150"/>
        <v>40</v>
      </c>
      <c r="W24">
        <f t="shared" si="150"/>
        <v>40</v>
      </c>
      <c r="X24">
        <f t="shared" si="150"/>
        <v>55</v>
      </c>
      <c r="Y24">
        <f t="shared" si="150"/>
        <v>40</v>
      </c>
      <c r="Z24">
        <f t="shared" si="150"/>
        <v>55</v>
      </c>
      <c r="AA24">
        <f t="shared" si="150"/>
        <v>40</v>
      </c>
      <c r="AB24">
        <f t="shared" si="150"/>
        <v>55</v>
      </c>
      <c r="AC24">
        <f t="shared" si="150"/>
        <v>40</v>
      </c>
      <c r="AD24">
        <f t="shared" si="150"/>
        <v>640</v>
      </c>
      <c r="AE24">
        <f t="shared" si="150"/>
        <v>40</v>
      </c>
      <c r="AF24">
        <f t="shared" si="150"/>
        <v>40</v>
      </c>
      <c r="AG24">
        <f t="shared" si="150"/>
        <v>55</v>
      </c>
      <c r="AH24">
        <f t="shared" si="150"/>
        <v>40</v>
      </c>
      <c r="AI24">
        <f t="shared" si="150"/>
        <v>55</v>
      </c>
      <c r="AJ24">
        <f t="shared" si="150"/>
        <v>40</v>
      </c>
      <c r="AK24">
        <f t="shared" si="150"/>
        <v>55</v>
      </c>
      <c r="AL24">
        <f t="shared" si="150"/>
        <v>40</v>
      </c>
      <c r="AM24">
        <f t="shared" si="150"/>
        <v>640</v>
      </c>
      <c r="AN24">
        <f t="shared" si="150"/>
        <v>40</v>
      </c>
      <c r="AO24">
        <f t="shared" si="150"/>
        <v>40</v>
      </c>
      <c r="AP24">
        <f t="shared" si="150"/>
        <v>55</v>
      </c>
      <c r="AQ24">
        <f t="shared" si="150"/>
        <v>40</v>
      </c>
      <c r="AR24">
        <f t="shared" si="150"/>
        <v>55</v>
      </c>
      <c r="AS24">
        <f t="shared" si="150"/>
        <v>40</v>
      </c>
      <c r="AT24">
        <f t="shared" si="150"/>
        <v>55</v>
      </c>
      <c r="AU24">
        <f t="shared" si="150"/>
        <v>40</v>
      </c>
      <c r="AV24">
        <f t="shared" si="150"/>
        <v>540</v>
      </c>
      <c r="AW24">
        <f t="shared" si="150"/>
        <v>40</v>
      </c>
      <c r="AX24">
        <f t="shared" si="150"/>
        <v>40</v>
      </c>
      <c r="AY24">
        <f t="shared" si="150"/>
        <v>55</v>
      </c>
      <c r="AZ24">
        <f t="shared" si="150"/>
        <v>40</v>
      </c>
      <c r="BA24">
        <f t="shared" si="150"/>
        <v>55</v>
      </c>
      <c r="BB24">
        <f t="shared" si="150"/>
        <v>40</v>
      </c>
      <c r="BC24">
        <f t="shared" si="150"/>
        <v>55</v>
      </c>
      <c r="BD24">
        <f t="shared" si="150"/>
        <v>40</v>
      </c>
      <c r="BE24">
        <f t="shared" si="150"/>
        <v>325</v>
      </c>
      <c r="BF24">
        <f t="shared" si="150"/>
        <v>25</v>
      </c>
      <c r="BG24">
        <f t="shared" si="150"/>
        <v>25</v>
      </c>
      <c r="BH24">
        <f t="shared" si="150"/>
        <v>40</v>
      </c>
      <c r="BI24">
        <f t="shared" si="150"/>
        <v>25</v>
      </c>
      <c r="BJ24">
        <f t="shared" si="150"/>
        <v>40</v>
      </c>
      <c r="BK24">
        <f t="shared" si="150"/>
        <v>0</v>
      </c>
      <c r="BL24">
        <f t="shared" si="150"/>
        <v>0</v>
      </c>
      <c r="BM24">
        <f t="shared" si="150"/>
        <v>0</v>
      </c>
      <c r="BN24">
        <f t="shared" si="150"/>
        <v>0</v>
      </c>
      <c r="BO24">
        <f t="shared" si="150"/>
        <v>0</v>
      </c>
      <c r="BP24">
        <f t="shared" ref="BP24:BW24" si="151">SUM(BP20:BP23)</f>
        <v>0</v>
      </c>
      <c r="BQ24">
        <f t="shared" si="151"/>
        <v>0</v>
      </c>
      <c r="BR24">
        <f t="shared" si="151"/>
        <v>0</v>
      </c>
      <c r="BS24">
        <f t="shared" si="151"/>
        <v>0</v>
      </c>
      <c r="BT24">
        <f t="shared" si="151"/>
        <v>0</v>
      </c>
      <c r="BU24">
        <f t="shared" si="151"/>
        <v>0</v>
      </c>
      <c r="BV24">
        <f t="shared" si="151"/>
        <v>0</v>
      </c>
      <c r="BW24">
        <f t="shared" si="151"/>
        <v>0</v>
      </c>
      <c r="BX24">
        <f>SUM(C24:BW24)</f>
        <v>5610</v>
      </c>
    </row>
    <row r="25" spans="2:76" x14ac:dyDescent="0.15">
      <c r="C25">
        <f>C24-(SUM(C4:C7))</f>
        <v>0</v>
      </c>
      <c r="D25">
        <f t="shared" ref="D25:BO25" si="152">D24-(SUM(D4:D7))</f>
        <v>0</v>
      </c>
      <c r="E25">
        <f t="shared" si="152"/>
        <v>0</v>
      </c>
      <c r="F25">
        <f t="shared" si="152"/>
        <v>0</v>
      </c>
      <c r="G25">
        <f t="shared" si="152"/>
        <v>0</v>
      </c>
      <c r="H25">
        <f t="shared" si="152"/>
        <v>0</v>
      </c>
      <c r="I25">
        <f t="shared" si="152"/>
        <v>0</v>
      </c>
      <c r="J25">
        <f t="shared" si="152"/>
        <v>0</v>
      </c>
      <c r="K25">
        <f t="shared" si="152"/>
        <v>0</v>
      </c>
      <c r="L25">
        <f t="shared" si="152"/>
        <v>0</v>
      </c>
      <c r="M25">
        <f t="shared" si="152"/>
        <v>0</v>
      </c>
      <c r="N25">
        <f t="shared" si="152"/>
        <v>0</v>
      </c>
      <c r="O25">
        <f t="shared" si="152"/>
        <v>0</v>
      </c>
      <c r="P25">
        <f t="shared" si="152"/>
        <v>0</v>
      </c>
      <c r="Q25">
        <f t="shared" si="152"/>
        <v>0</v>
      </c>
      <c r="R25">
        <f t="shared" si="152"/>
        <v>0</v>
      </c>
      <c r="S25">
        <f t="shared" si="152"/>
        <v>0</v>
      </c>
      <c r="T25">
        <f t="shared" si="152"/>
        <v>10</v>
      </c>
      <c r="U25">
        <f t="shared" si="152"/>
        <v>115</v>
      </c>
      <c r="V25">
        <f t="shared" si="152"/>
        <v>15</v>
      </c>
      <c r="W25">
        <f t="shared" si="152"/>
        <v>15</v>
      </c>
      <c r="X25">
        <f t="shared" si="152"/>
        <v>15</v>
      </c>
      <c r="Y25">
        <f t="shared" si="152"/>
        <v>15</v>
      </c>
      <c r="Z25">
        <f t="shared" si="152"/>
        <v>15</v>
      </c>
      <c r="AA25">
        <f t="shared" si="152"/>
        <v>15</v>
      </c>
      <c r="AB25">
        <f t="shared" si="152"/>
        <v>15</v>
      </c>
      <c r="AC25">
        <f t="shared" si="152"/>
        <v>15</v>
      </c>
      <c r="AD25">
        <f t="shared" si="152"/>
        <v>215</v>
      </c>
      <c r="AE25">
        <f t="shared" si="152"/>
        <v>15</v>
      </c>
      <c r="AF25">
        <f t="shared" si="152"/>
        <v>15</v>
      </c>
      <c r="AG25">
        <f t="shared" si="152"/>
        <v>15</v>
      </c>
      <c r="AH25">
        <f t="shared" si="152"/>
        <v>15</v>
      </c>
      <c r="AI25">
        <f t="shared" si="152"/>
        <v>15</v>
      </c>
      <c r="AJ25">
        <f t="shared" si="152"/>
        <v>15</v>
      </c>
      <c r="AK25">
        <f t="shared" si="152"/>
        <v>15</v>
      </c>
      <c r="AL25">
        <f t="shared" si="152"/>
        <v>15</v>
      </c>
      <c r="AM25">
        <f t="shared" si="152"/>
        <v>215</v>
      </c>
      <c r="AN25">
        <f t="shared" si="152"/>
        <v>15</v>
      </c>
      <c r="AO25">
        <f t="shared" si="152"/>
        <v>15</v>
      </c>
      <c r="AP25">
        <f t="shared" si="152"/>
        <v>15</v>
      </c>
      <c r="AQ25">
        <f t="shared" si="152"/>
        <v>15</v>
      </c>
      <c r="AR25">
        <f t="shared" si="152"/>
        <v>15</v>
      </c>
      <c r="AS25">
        <f t="shared" si="152"/>
        <v>15</v>
      </c>
      <c r="AT25">
        <f t="shared" si="152"/>
        <v>15</v>
      </c>
      <c r="AU25">
        <f t="shared" si="152"/>
        <v>15</v>
      </c>
      <c r="AV25">
        <f t="shared" si="152"/>
        <v>115</v>
      </c>
      <c r="AW25">
        <f t="shared" si="152"/>
        <v>15</v>
      </c>
      <c r="AX25">
        <f t="shared" si="152"/>
        <v>15</v>
      </c>
      <c r="AY25">
        <f t="shared" si="152"/>
        <v>15</v>
      </c>
      <c r="AZ25">
        <f t="shared" si="152"/>
        <v>15</v>
      </c>
      <c r="BA25">
        <f t="shared" si="152"/>
        <v>15</v>
      </c>
      <c r="BB25">
        <f t="shared" si="152"/>
        <v>15</v>
      </c>
      <c r="BC25">
        <f t="shared" si="152"/>
        <v>15</v>
      </c>
      <c r="BD25">
        <f t="shared" si="152"/>
        <v>15</v>
      </c>
      <c r="BE25">
        <f t="shared" si="152"/>
        <v>100</v>
      </c>
      <c r="BF25">
        <f t="shared" si="152"/>
        <v>0</v>
      </c>
      <c r="BG25">
        <f t="shared" si="152"/>
        <v>0</v>
      </c>
      <c r="BH25">
        <f t="shared" si="152"/>
        <v>0</v>
      </c>
      <c r="BI25">
        <f t="shared" si="152"/>
        <v>0</v>
      </c>
      <c r="BJ25">
        <f t="shared" si="152"/>
        <v>0</v>
      </c>
      <c r="BK25">
        <f t="shared" si="152"/>
        <v>0</v>
      </c>
      <c r="BL25">
        <f t="shared" si="152"/>
        <v>0</v>
      </c>
      <c r="BM25">
        <f t="shared" si="152"/>
        <v>0</v>
      </c>
      <c r="BN25">
        <f t="shared" si="152"/>
        <v>0</v>
      </c>
      <c r="BO25">
        <f t="shared" si="152"/>
        <v>0</v>
      </c>
      <c r="BP25">
        <f t="shared" ref="BP25:BW25" si="153">BP24-(SUM(BP4:BP7))</f>
        <v>0</v>
      </c>
      <c r="BQ25">
        <f t="shared" si="153"/>
        <v>0</v>
      </c>
      <c r="BR25">
        <f t="shared" si="153"/>
        <v>0</v>
      </c>
      <c r="BS25">
        <f t="shared" si="153"/>
        <v>0</v>
      </c>
      <c r="BT25">
        <f t="shared" si="153"/>
        <v>0</v>
      </c>
      <c r="BU25">
        <f t="shared" si="153"/>
        <v>0</v>
      </c>
      <c r="BV25">
        <f t="shared" si="153"/>
        <v>0</v>
      </c>
      <c r="BW25">
        <f t="shared" si="153"/>
        <v>0</v>
      </c>
      <c r="BX25">
        <f>SUM(C25:BW25)</f>
        <v>1250</v>
      </c>
    </row>
  </sheetData>
  <sheetProtection algorithmName="SHA-512" hashValue="4Z1U1DE1g/Ls7xx/Un+XtZsEpboo/SUECR+fywGkpRBKHRWMPGKmapNQAEGdvQ5gnF5waD7OMsm38ZuIRvqI1Q==" saltValue="X8CfJ+8U/q6PgkPGySTOVQ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52B2-FDB1-4D81-AA92-D36C3D8E6C70}">
  <dimension ref="B2:Z7"/>
  <sheetViews>
    <sheetView showGridLines="0" zoomScale="130" zoomScaleNormal="130" workbookViewId="0"/>
  </sheetViews>
  <sheetFormatPr defaultRowHeight="12" x14ac:dyDescent="0.15"/>
  <cols>
    <col min="3" max="3" width="2.6640625" bestFit="1" customWidth="1"/>
    <col min="4" max="6" width="3.88671875" bestFit="1" customWidth="1"/>
    <col min="7" max="7" width="3.88671875" customWidth="1"/>
    <col min="8" max="9" width="3.88671875" bestFit="1" customWidth="1"/>
    <col min="10" max="12" width="3.6640625" bestFit="1" customWidth="1"/>
    <col min="13" max="20" width="3.88671875" bestFit="1" customWidth="1"/>
    <col min="21" max="21" width="4.6640625" bestFit="1" customWidth="1"/>
    <col min="22" max="24" width="3.88671875" bestFit="1" customWidth="1"/>
    <col min="25" max="25" width="3.6640625" bestFit="1" customWidth="1"/>
    <col min="26" max="26" width="9.33203125" bestFit="1" customWidth="1"/>
  </cols>
  <sheetData>
    <row r="2" spans="2:26" x14ac:dyDescent="0.15">
      <c r="B2" t="s">
        <v>46</v>
      </c>
    </row>
    <row r="3" spans="2:26" x14ac:dyDescent="0.15">
      <c r="B3" s="71" t="s">
        <v>35</v>
      </c>
      <c r="C3" s="71">
        <v>0</v>
      </c>
      <c r="D3" s="71">
        <v>1</v>
      </c>
      <c r="E3" s="71">
        <f>D3+1</f>
        <v>2</v>
      </c>
      <c r="F3" s="71">
        <f>E3+1</f>
        <v>3</v>
      </c>
      <c r="G3" s="71">
        <f t="shared" ref="G3:T3" si="0">F3+1</f>
        <v>4</v>
      </c>
      <c r="H3" s="71">
        <f t="shared" si="0"/>
        <v>5</v>
      </c>
      <c r="I3" s="71">
        <f t="shared" si="0"/>
        <v>6</v>
      </c>
      <c r="J3" s="71">
        <f t="shared" si="0"/>
        <v>7</v>
      </c>
      <c r="K3" s="71">
        <f t="shared" si="0"/>
        <v>8</v>
      </c>
      <c r="L3" s="71">
        <f t="shared" si="0"/>
        <v>9</v>
      </c>
      <c r="M3" s="71">
        <f t="shared" si="0"/>
        <v>10</v>
      </c>
      <c r="N3" s="71">
        <f t="shared" si="0"/>
        <v>11</v>
      </c>
      <c r="O3" s="71">
        <f t="shared" si="0"/>
        <v>12</v>
      </c>
      <c r="P3" s="71">
        <f t="shared" si="0"/>
        <v>13</v>
      </c>
      <c r="Q3" s="71">
        <f t="shared" si="0"/>
        <v>14</v>
      </c>
      <c r="R3" s="71">
        <f t="shared" si="0"/>
        <v>15</v>
      </c>
      <c r="S3" s="71">
        <f t="shared" si="0"/>
        <v>16</v>
      </c>
      <c r="T3" s="71">
        <f t="shared" si="0"/>
        <v>17</v>
      </c>
      <c r="U3" s="87">
        <f>T3+1</f>
        <v>18</v>
      </c>
      <c r="V3" s="87">
        <f>U3+1</f>
        <v>19</v>
      </c>
      <c r="W3" s="87">
        <f t="shared" ref="W3:Y3" si="1">V3+1</f>
        <v>20</v>
      </c>
      <c r="X3" s="87">
        <f t="shared" si="1"/>
        <v>21</v>
      </c>
      <c r="Y3" s="71">
        <f t="shared" si="1"/>
        <v>22</v>
      </c>
    </row>
    <row r="4" spans="2:26" s="70" customFormat="1" ht="85.2" x14ac:dyDescent="0.15">
      <c r="B4" s="72" t="s">
        <v>47</v>
      </c>
      <c r="C4" s="72"/>
      <c r="D4" s="72" t="s">
        <v>48</v>
      </c>
      <c r="E4" s="72"/>
      <c r="F4" s="72" t="s">
        <v>49</v>
      </c>
      <c r="G4" s="72"/>
      <c r="H4" s="72"/>
      <c r="I4" s="72" t="s">
        <v>50</v>
      </c>
      <c r="J4" s="72"/>
      <c r="K4" s="72"/>
      <c r="L4" s="72"/>
      <c r="M4" s="72"/>
      <c r="N4" s="72"/>
      <c r="O4" s="72" t="s">
        <v>51</v>
      </c>
      <c r="P4" s="72"/>
      <c r="Q4" s="72"/>
      <c r="R4" s="72" t="s">
        <v>52</v>
      </c>
      <c r="S4" s="72"/>
      <c r="T4" s="72"/>
      <c r="U4" s="88" t="s">
        <v>53</v>
      </c>
      <c r="V4" s="88"/>
      <c r="W4" s="88"/>
      <c r="X4" s="88"/>
      <c r="Y4" s="72" t="s">
        <v>54</v>
      </c>
    </row>
    <row r="5" spans="2:26" x14ac:dyDescent="0.15">
      <c r="B5" s="71" t="s">
        <v>55</v>
      </c>
      <c r="C5" s="71">
        <v>0</v>
      </c>
      <c r="D5" s="73">
        <v>10</v>
      </c>
      <c r="E5" s="73"/>
      <c r="F5" s="73">
        <v>10</v>
      </c>
      <c r="G5" s="73"/>
      <c r="H5" s="73"/>
      <c r="I5" s="73">
        <v>10</v>
      </c>
      <c r="J5" s="73"/>
      <c r="K5" s="73"/>
      <c r="L5" s="73"/>
      <c r="M5" s="73"/>
      <c r="N5" s="73"/>
      <c r="O5" s="73">
        <v>10</v>
      </c>
      <c r="P5" s="73"/>
      <c r="Q5" s="73"/>
      <c r="R5" s="73">
        <v>10</v>
      </c>
      <c r="S5" s="73"/>
      <c r="T5" s="73"/>
      <c r="U5" s="89">
        <v>30</v>
      </c>
      <c r="V5" s="89"/>
      <c r="W5" s="89"/>
      <c r="X5" s="89"/>
      <c r="Y5" s="73"/>
      <c r="Z5" s="74">
        <f>SUM(D5:Y5)</f>
        <v>80</v>
      </c>
    </row>
    <row r="6" spans="2:26" x14ac:dyDescent="0.15">
      <c r="B6" s="71" t="s">
        <v>56</v>
      </c>
      <c r="C6" s="71">
        <v>0</v>
      </c>
      <c r="D6" s="73">
        <v>35</v>
      </c>
      <c r="E6" s="73">
        <v>35</v>
      </c>
      <c r="F6" s="73">
        <v>20</v>
      </c>
      <c r="G6" s="73">
        <v>20</v>
      </c>
      <c r="H6" s="73">
        <v>20</v>
      </c>
      <c r="I6" s="73">
        <v>35</v>
      </c>
      <c r="J6" s="73">
        <v>35</v>
      </c>
      <c r="K6" s="73">
        <v>35</v>
      </c>
      <c r="L6" s="73">
        <v>35</v>
      </c>
      <c r="M6" s="73">
        <v>35</v>
      </c>
      <c r="N6" s="73">
        <v>35</v>
      </c>
      <c r="O6" s="73">
        <v>50</v>
      </c>
      <c r="P6" s="73">
        <v>50</v>
      </c>
      <c r="Q6" s="73">
        <v>50</v>
      </c>
      <c r="R6" s="73">
        <v>50</v>
      </c>
      <c r="S6" s="73">
        <v>50</v>
      </c>
      <c r="T6" s="73">
        <v>50</v>
      </c>
      <c r="U6" s="89">
        <v>100</v>
      </c>
      <c r="V6" s="89">
        <v>100</v>
      </c>
      <c r="W6" s="89">
        <v>100</v>
      </c>
      <c r="X6" s="89">
        <v>100</v>
      </c>
      <c r="Y6" s="73"/>
      <c r="Z6" s="74">
        <f>SUM(D6:Y6)</f>
        <v>1040</v>
      </c>
    </row>
    <row r="7" spans="2:26" x14ac:dyDescent="0.15">
      <c r="B7" s="76" t="s">
        <v>61</v>
      </c>
      <c r="C7" s="76">
        <v>0</v>
      </c>
      <c r="D7" s="73">
        <f>D5+D6</f>
        <v>45</v>
      </c>
      <c r="E7" s="73">
        <f t="shared" ref="E7:X7" si="2">E5+E6</f>
        <v>35</v>
      </c>
      <c r="F7" s="73">
        <f t="shared" si="2"/>
        <v>30</v>
      </c>
      <c r="G7" s="73">
        <f t="shared" si="2"/>
        <v>20</v>
      </c>
      <c r="H7" s="73">
        <f t="shared" si="2"/>
        <v>20</v>
      </c>
      <c r="I7" s="73">
        <f t="shared" si="2"/>
        <v>45</v>
      </c>
      <c r="J7" s="73">
        <f t="shared" si="2"/>
        <v>35</v>
      </c>
      <c r="K7" s="73">
        <f t="shared" si="2"/>
        <v>35</v>
      </c>
      <c r="L7" s="73">
        <f t="shared" si="2"/>
        <v>35</v>
      </c>
      <c r="M7" s="73">
        <f t="shared" si="2"/>
        <v>35</v>
      </c>
      <c r="N7" s="73">
        <f t="shared" si="2"/>
        <v>35</v>
      </c>
      <c r="O7" s="73">
        <f t="shared" si="2"/>
        <v>60</v>
      </c>
      <c r="P7" s="73">
        <f t="shared" si="2"/>
        <v>50</v>
      </c>
      <c r="Q7" s="73">
        <f t="shared" si="2"/>
        <v>50</v>
      </c>
      <c r="R7" s="73">
        <f t="shared" si="2"/>
        <v>60</v>
      </c>
      <c r="S7" s="73">
        <f t="shared" si="2"/>
        <v>50</v>
      </c>
      <c r="T7" s="73">
        <f t="shared" si="2"/>
        <v>50</v>
      </c>
      <c r="U7" s="89">
        <f t="shared" si="2"/>
        <v>130</v>
      </c>
      <c r="V7" s="89">
        <f t="shared" si="2"/>
        <v>100</v>
      </c>
      <c r="W7" s="89">
        <f t="shared" si="2"/>
        <v>100</v>
      </c>
      <c r="X7" s="89">
        <f t="shared" si="2"/>
        <v>100</v>
      </c>
      <c r="Y7" s="73"/>
      <c r="Z7" s="74">
        <f>Z6+Z5</f>
        <v>1120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2FD-2590-4EE8-B4C0-D1CF218CEB03}">
  <dimension ref="B3:BX33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4" width="3.6640625" bestFit="1" customWidth="1"/>
    <col min="15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6" width="3.6640625" bestFit="1" customWidth="1"/>
    <col min="27" max="27" width="4.6640625" bestFit="1" customWidth="1"/>
    <col min="28" max="29" width="3.6640625" bestFit="1" customWidth="1"/>
    <col min="30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5" width="4.6640625" bestFit="1" customWidth="1"/>
    <col min="36" max="38" width="3.6640625" bestFit="1" customWidth="1"/>
    <col min="39" max="39" width="4.6640625" bestFit="1" customWidth="1"/>
    <col min="40" max="42" width="3.6640625" bestFit="1" customWidth="1"/>
    <col min="43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3" spans="2:76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115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10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10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10</v>
      </c>
      <c r="BV4">
        <v>0</v>
      </c>
      <c r="BW4">
        <v>0</v>
      </c>
    </row>
    <row r="5" spans="2:76" x14ac:dyDescent="0.15">
      <c r="B5" t="s">
        <v>116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10</v>
      </c>
      <c r="K5">
        <v>0</v>
      </c>
      <c r="L5">
        <v>0</v>
      </c>
      <c r="M5">
        <v>0</v>
      </c>
      <c r="N5">
        <v>0</v>
      </c>
      <c r="O5">
        <v>10</v>
      </c>
      <c r="P5">
        <v>0</v>
      </c>
      <c r="Q5">
        <v>0</v>
      </c>
      <c r="R5">
        <v>0</v>
      </c>
      <c r="S5">
        <v>0</v>
      </c>
      <c r="T5">
        <v>10</v>
      </c>
      <c r="U5">
        <v>0</v>
      </c>
      <c r="V5">
        <v>0</v>
      </c>
      <c r="W5">
        <v>0</v>
      </c>
      <c r="X5">
        <v>0</v>
      </c>
      <c r="Y5">
        <v>10</v>
      </c>
      <c r="Z5">
        <v>0</v>
      </c>
      <c r="AA5">
        <v>0</v>
      </c>
      <c r="AB5">
        <v>0</v>
      </c>
      <c r="AC5">
        <v>0</v>
      </c>
      <c r="AD5">
        <v>10</v>
      </c>
      <c r="AE5">
        <v>0</v>
      </c>
      <c r="AF5">
        <v>0</v>
      </c>
      <c r="AG5">
        <v>0</v>
      </c>
      <c r="AH5">
        <v>0</v>
      </c>
      <c r="AI5">
        <v>10</v>
      </c>
      <c r="AJ5">
        <v>0</v>
      </c>
      <c r="AK5">
        <v>0</v>
      </c>
      <c r="AL5">
        <v>0</v>
      </c>
      <c r="AM5">
        <v>0</v>
      </c>
      <c r="AN5">
        <v>10</v>
      </c>
      <c r="AO5">
        <v>0</v>
      </c>
      <c r="AP5">
        <v>0</v>
      </c>
      <c r="AQ5">
        <v>0</v>
      </c>
      <c r="AR5">
        <v>0</v>
      </c>
      <c r="AS5">
        <v>10</v>
      </c>
      <c r="AT5">
        <v>0</v>
      </c>
      <c r="AU5">
        <v>0</v>
      </c>
      <c r="AV5">
        <v>0</v>
      </c>
      <c r="AW5">
        <v>0</v>
      </c>
      <c r="AX5">
        <v>10</v>
      </c>
      <c r="AY5">
        <v>0</v>
      </c>
      <c r="AZ5">
        <v>0</v>
      </c>
      <c r="BA5">
        <v>0</v>
      </c>
      <c r="BB5">
        <v>0</v>
      </c>
      <c r="BC5">
        <v>10</v>
      </c>
      <c r="BD5">
        <v>0</v>
      </c>
      <c r="BE5">
        <v>0</v>
      </c>
      <c r="BF5">
        <v>0</v>
      </c>
      <c r="BG5">
        <v>0</v>
      </c>
      <c r="BH5">
        <v>10</v>
      </c>
      <c r="BI5">
        <v>0</v>
      </c>
      <c r="BJ5">
        <v>0</v>
      </c>
      <c r="BK5">
        <v>0</v>
      </c>
      <c r="BL5">
        <v>0</v>
      </c>
      <c r="BM5">
        <v>10</v>
      </c>
      <c r="BN5">
        <v>0</v>
      </c>
      <c r="BO5">
        <v>0</v>
      </c>
      <c r="BP5">
        <v>0</v>
      </c>
      <c r="BQ5">
        <v>0</v>
      </c>
      <c r="BR5">
        <v>10</v>
      </c>
      <c r="BS5">
        <v>0</v>
      </c>
      <c r="BT5">
        <v>0</v>
      </c>
      <c r="BU5">
        <v>0</v>
      </c>
      <c r="BV5">
        <v>0</v>
      </c>
      <c r="BW5">
        <v>10</v>
      </c>
    </row>
    <row r="6" spans="2:76" x14ac:dyDescent="0.15">
      <c r="B6" t="s">
        <v>117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10</v>
      </c>
      <c r="R6">
        <v>0</v>
      </c>
      <c r="S6">
        <v>0</v>
      </c>
      <c r="T6">
        <v>10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10</v>
      </c>
      <c r="AB6">
        <v>0</v>
      </c>
      <c r="AC6">
        <v>0</v>
      </c>
      <c r="AD6">
        <v>10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>
        <v>10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10</v>
      </c>
      <c r="AV6">
        <v>0</v>
      </c>
      <c r="AW6">
        <v>0</v>
      </c>
      <c r="AX6">
        <v>10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10</v>
      </c>
      <c r="BF6">
        <v>0</v>
      </c>
      <c r="BG6">
        <v>0</v>
      </c>
      <c r="BH6">
        <v>10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10</v>
      </c>
      <c r="BP6">
        <v>0</v>
      </c>
      <c r="BQ6">
        <v>0</v>
      </c>
      <c r="BR6">
        <v>10</v>
      </c>
      <c r="BS6">
        <v>0</v>
      </c>
      <c r="BT6">
        <v>0</v>
      </c>
      <c r="BU6">
        <v>0</v>
      </c>
      <c r="BV6">
        <v>0</v>
      </c>
      <c r="BW6">
        <v>0</v>
      </c>
    </row>
    <row r="7" spans="2:76" x14ac:dyDescent="0.15">
      <c r="B7" t="s">
        <v>118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</v>
      </c>
      <c r="K7">
        <v>0</v>
      </c>
      <c r="L7">
        <v>0</v>
      </c>
      <c r="M7">
        <v>0</v>
      </c>
      <c r="N7">
        <v>0</v>
      </c>
      <c r="O7">
        <v>5</v>
      </c>
      <c r="P7">
        <v>0</v>
      </c>
      <c r="Q7">
        <v>0</v>
      </c>
      <c r="R7">
        <v>0</v>
      </c>
      <c r="S7">
        <v>0</v>
      </c>
      <c r="T7">
        <v>5</v>
      </c>
      <c r="U7">
        <v>0</v>
      </c>
      <c r="V7">
        <v>0</v>
      </c>
      <c r="W7">
        <v>0</v>
      </c>
      <c r="X7">
        <v>0</v>
      </c>
      <c r="Y7">
        <v>5</v>
      </c>
      <c r="Z7">
        <v>0</v>
      </c>
      <c r="AA7">
        <v>0</v>
      </c>
      <c r="AB7">
        <v>0</v>
      </c>
      <c r="AC7">
        <v>0</v>
      </c>
      <c r="AD7">
        <v>5</v>
      </c>
      <c r="AE7">
        <v>0</v>
      </c>
      <c r="AF7">
        <v>0</v>
      </c>
      <c r="AG7">
        <v>0</v>
      </c>
      <c r="AH7">
        <v>0</v>
      </c>
      <c r="AI7">
        <v>5</v>
      </c>
      <c r="AJ7">
        <v>0</v>
      </c>
      <c r="AK7">
        <v>0</v>
      </c>
      <c r="AL7">
        <v>0</v>
      </c>
      <c r="AM7">
        <v>0</v>
      </c>
      <c r="AN7">
        <v>5</v>
      </c>
      <c r="AO7">
        <v>0</v>
      </c>
      <c r="AP7">
        <v>0</v>
      </c>
      <c r="AQ7">
        <v>0</v>
      </c>
      <c r="AR7">
        <v>0</v>
      </c>
      <c r="AS7">
        <v>5</v>
      </c>
      <c r="AT7">
        <v>0</v>
      </c>
      <c r="AU7">
        <v>0</v>
      </c>
      <c r="AV7">
        <v>0</v>
      </c>
      <c r="AW7">
        <v>0</v>
      </c>
      <c r="AX7">
        <v>5</v>
      </c>
      <c r="AY7">
        <v>0</v>
      </c>
      <c r="AZ7">
        <v>0</v>
      </c>
      <c r="BA7">
        <v>0</v>
      </c>
      <c r="BB7">
        <v>0</v>
      </c>
      <c r="BC7">
        <v>5</v>
      </c>
      <c r="BD7">
        <v>0</v>
      </c>
      <c r="BE7">
        <v>0</v>
      </c>
      <c r="BF7">
        <v>0</v>
      </c>
      <c r="BG7">
        <v>0</v>
      </c>
      <c r="BH7">
        <v>5</v>
      </c>
      <c r="BI7">
        <v>0</v>
      </c>
      <c r="BJ7">
        <v>0</v>
      </c>
      <c r="BK7">
        <v>0</v>
      </c>
      <c r="BL7">
        <v>0</v>
      </c>
      <c r="BM7">
        <v>5</v>
      </c>
      <c r="BN7">
        <v>0</v>
      </c>
      <c r="BO7">
        <v>0</v>
      </c>
      <c r="BP7">
        <v>0</v>
      </c>
      <c r="BQ7">
        <v>0</v>
      </c>
      <c r="BR7">
        <v>5</v>
      </c>
      <c r="BS7">
        <v>0</v>
      </c>
      <c r="BT7">
        <v>0</v>
      </c>
      <c r="BU7">
        <v>0</v>
      </c>
      <c r="BV7">
        <v>0</v>
      </c>
      <c r="BW7">
        <v>5</v>
      </c>
    </row>
    <row r="8" spans="2:76" x14ac:dyDescent="0.15">
      <c r="B8" t="s">
        <v>61</v>
      </c>
      <c r="C8">
        <f>SUM(C4:C7)</f>
        <v>0</v>
      </c>
      <c r="D8">
        <f t="shared" ref="D8:BO8" si="2">SUM(D4:D7)</f>
        <v>0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>
        <f t="shared" si="2"/>
        <v>50</v>
      </c>
      <c r="K8">
        <f t="shared" si="2"/>
        <v>0</v>
      </c>
      <c r="L8">
        <f>SUM(L4:L7)</f>
        <v>0</v>
      </c>
      <c r="M8">
        <f t="shared" si="2"/>
        <v>0</v>
      </c>
      <c r="N8">
        <f t="shared" si="2"/>
        <v>0</v>
      </c>
      <c r="O8">
        <f t="shared" si="2"/>
        <v>15</v>
      </c>
      <c r="P8">
        <f t="shared" si="2"/>
        <v>0</v>
      </c>
      <c r="Q8">
        <f t="shared" si="2"/>
        <v>20</v>
      </c>
      <c r="R8">
        <f t="shared" si="2"/>
        <v>0</v>
      </c>
      <c r="S8">
        <f t="shared" si="2"/>
        <v>0</v>
      </c>
      <c r="T8">
        <f t="shared" si="2"/>
        <v>25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10</v>
      </c>
      <c r="Y8">
        <f t="shared" si="2"/>
        <v>15</v>
      </c>
      <c r="Z8">
        <f t="shared" si="2"/>
        <v>0</v>
      </c>
      <c r="AA8">
        <f t="shared" si="2"/>
        <v>10</v>
      </c>
      <c r="AB8">
        <f t="shared" si="2"/>
        <v>0</v>
      </c>
      <c r="AC8">
        <f t="shared" si="2"/>
        <v>0</v>
      </c>
      <c r="AD8">
        <f t="shared" si="2"/>
        <v>25</v>
      </c>
      <c r="AE8">
        <f t="shared" si="2"/>
        <v>10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15</v>
      </c>
      <c r="AJ8">
        <f t="shared" si="2"/>
        <v>0</v>
      </c>
      <c r="AK8">
        <f t="shared" si="2"/>
        <v>10</v>
      </c>
      <c r="AL8">
        <f t="shared" si="2"/>
        <v>10</v>
      </c>
      <c r="AM8">
        <f t="shared" si="2"/>
        <v>0</v>
      </c>
      <c r="AN8">
        <f t="shared" si="2"/>
        <v>25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25</v>
      </c>
      <c r="AT8">
        <f t="shared" si="2"/>
        <v>0</v>
      </c>
      <c r="AU8">
        <f t="shared" si="2"/>
        <v>10</v>
      </c>
      <c r="AV8">
        <f t="shared" si="2"/>
        <v>0</v>
      </c>
      <c r="AW8">
        <f t="shared" si="2"/>
        <v>0</v>
      </c>
      <c r="AX8">
        <f t="shared" si="2"/>
        <v>25</v>
      </c>
      <c r="AY8">
        <f t="shared" si="2"/>
        <v>0</v>
      </c>
      <c r="AZ8">
        <f t="shared" si="2"/>
        <v>10</v>
      </c>
      <c r="BA8">
        <f t="shared" si="2"/>
        <v>0</v>
      </c>
      <c r="BB8">
        <f t="shared" si="2"/>
        <v>0</v>
      </c>
      <c r="BC8">
        <f t="shared" si="2"/>
        <v>15</v>
      </c>
      <c r="BD8">
        <f t="shared" si="2"/>
        <v>0</v>
      </c>
      <c r="BE8">
        <f t="shared" si="2"/>
        <v>10</v>
      </c>
      <c r="BF8">
        <f t="shared" si="2"/>
        <v>0</v>
      </c>
      <c r="BG8">
        <f t="shared" si="2"/>
        <v>10</v>
      </c>
      <c r="BH8">
        <f t="shared" si="2"/>
        <v>25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15</v>
      </c>
      <c r="BN8">
        <f t="shared" si="2"/>
        <v>10</v>
      </c>
      <c r="BO8">
        <f t="shared" si="2"/>
        <v>10</v>
      </c>
      <c r="BP8">
        <f t="shared" ref="BP8:BW8" si="3">SUM(BP4:BP7)</f>
        <v>0</v>
      </c>
      <c r="BQ8">
        <f t="shared" si="3"/>
        <v>0</v>
      </c>
      <c r="BR8">
        <f t="shared" si="3"/>
        <v>25</v>
      </c>
      <c r="BS8">
        <f t="shared" si="3"/>
        <v>0</v>
      </c>
      <c r="BT8">
        <f t="shared" si="3"/>
        <v>0</v>
      </c>
      <c r="BU8">
        <f t="shared" si="3"/>
        <v>10</v>
      </c>
      <c r="BV8">
        <f t="shared" si="3"/>
        <v>0</v>
      </c>
      <c r="BW8">
        <f t="shared" si="3"/>
        <v>15</v>
      </c>
      <c r="BX8">
        <f>SUM(C8:BW8)</f>
        <v>455</v>
      </c>
    </row>
    <row r="33" spans="28:28" x14ac:dyDescent="0.15">
      <c r="AB33" s="180"/>
    </row>
  </sheetData>
  <sheetProtection algorithmName="SHA-512" hashValue="Qx2Q0bgnYBK2Y9Z/GAmmi/jJJs3v8CaQXCKRIYJmkVEpJ9dP7FquLUy08KrHJpM85w2r3E+S3Jy9bPoTBOZlIg==" saltValue="VxMXTV5ReFAq4lLEOlTwd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BA07-215A-4246-B57E-579CAB3655A7}">
  <dimension ref="B2:BW14"/>
  <sheetViews>
    <sheetView workbookViewId="0"/>
  </sheetViews>
  <sheetFormatPr defaultRowHeight="12" x14ac:dyDescent="0.15"/>
  <cols>
    <col min="1" max="1" width="7" customWidth="1"/>
    <col min="2" max="2" width="11.109375" customWidth="1"/>
    <col min="3" max="75" width="3.6640625" bestFit="1" customWidth="1"/>
  </cols>
  <sheetData>
    <row r="2" spans="2:75" x14ac:dyDescent="0.15">
      <c r="B2" t="s">
        <v>135</v>
      </c>
    </row>
    <row r="3" spans="2:75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5" x14ac:dyDescent="0.15">
      <c r="B4" t="s">
        <v>129</v>
      </c>
      <c r="C4">
        <v>5</v>
      </c>
      <c r="D4">
        <v>5</v>
      </c>
      <c r="E4">
        <v>5</v>
      </c>
      <c r="F4">
        <v>5</v>
      </c>
      <c r="G4">
        <v>5</v>
      </c>
      <c r="H4">
        <v>5</v>
      </c>
      <c r="I4">
        <v>5</v>
      </c>
      <c r="J4">
        <v>5</v>
      </c>
      <c r="K4">
        <v>10</v>
      </c>
      <c r="L4">
        <v>10</v>
      </c>
      <c r="M4">
        <v>10</v>
      </c>
      <c r="N4">
        <v>10</v>
      </c>
      <c r="O4">
        <v>10</v>
      </c>
      <c r="P4">
        <v>10</v>
      </c>
      <c r="Q4">
        <v>10</v>
      </c>
      <c r="R4">
        <v>10</v>
      </c>
      <c r="S4">
        <v>10</v>
      </c>
      <c r="T4">
        <v>10</v>
      </c>
      <c r="U4">
        <v>15</v>
      </c>
      <c r="V4">
        <v>15</v>
      </c>
      <c r="W4">
        <v>15</v>
      </c>
      <c r="X4">
        <v>15</v>
      </c>
      <c r="Y4">
        <v>15</v>
      </c>
      <c r="Z4">
        <v>15</v>
      </c>
      <c r="AA4">
        <v>15</v>
      </c>
      <c r="AB4">
        <v>15</v>
      </c>
      <c r="AC4">
        <v>15</v>
      </c>
      <c r="AD4">
        <v>15</v>
      </c>
      <c r="AE4">
        <v>15</v>
      </c>
      <c r="AF4">
        <v>15</v>
      </c>
      <c r="AG4">
        <v>15</v>
      </c>
      <c r="AH4">
        <v>15</v>
      </c>
      <c r="AI4">
        <v>15</v>
      </c>
      <c r="AJ4">
        <v>10</v>
      </c>
      <c r="AK4">
        <v>10</v>
      </c>
      <c r="AL4">
        <v>10</v>
      </c>
      <c r="AM4">
        <v>10</v>
      </c>
      <c r="AN4">
        <v>10</v>
      </c>
      <c r="AO4">
        <v>10</v>
      </c>
      <c r="AP4">
        <v>10</v>
      </c>
      <c r="AQ4">
        <v>10</v>
      </c>
      <c r="AR4">
        <v>10</v>
      </c>
      <c r="AS4">
        <v>10</v>
      </c>
      <c r="AT4">
        <v>10</v>
      </c>
      <c r="AU4">
        <v>10</v>
      </c>
      <c r="AV4">
        <v>10</v>
      </c>
      <c r="AW4">
        <v>10</v>
      </c>
      <c r="AX4">
        <v>5</v>
      </c>
      <c r="AY4">
        <v>5</v>
      </c>
      <c r="AZ4">
        <v>5</v>
      </c>
      <c r="BA4">
        <v>5</v>
      </c>
      <c r="BB4">
        <v>5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</row>
    <row r="5" spans="2:75" x14ac:dyDescent="0.15">
      <c r="B5" t="s">
        <v>133</v>
      </c>
      <c r="C5">
        <v>24</v>
      </c>
      <c r="D5">
        <v>24</v>
      </c>
      <c r="E5">
        <v>24</v>
      </c>
      <c r="F5">
        <v>24</v>
      </c>
      <c r="G5">
        <v>24</v>
      </c>
      <c r="H5">
        <v>24</v>
      </c>
      <c r="I5">
        <v>24</v>
      </c>
      <c r="J5">
        <v>24</v>
      </c>
      <c r="K5">
        <v>24</v>
      </c>
      <c r="L5">
        <v>24</v>
      </c>
      <c r="M5">
        <v>24</v>
      </c>
      <c r="N5">
        <v>24</v>
      </c>
      <c r="O5">
        <v>24</v>
      </c>
      <c r="P5">
        <v>24</v>
      </c>
      <c r="Q5">
        <v>24</v>
      </c>
      <c r="R5">
        <v>24</v>
      </c>
      <c r="S5">
        <v>24</v>
      </c>
      <c r="T5">
        <v>24</v>
      </c>
      <c r="U5">
        <v>24</v>
      </c>
      <c r="V5">
        <v>24</v>
      </c>
      <c r="W5">
        <v>24</v>
      </c>
      <c r="X5">
        <v>24</v>
      </c>
      <c r="Y5">
        <v>24</v>
      </c>
      <c r="Z5">
        <v>24</v>
      </c>
      <c r="AA5">
        <v>24</v>
      </c>
      <c r="AB5">
        <v>24</v>
      </c>
      <c r="AC5">
        <v>24</v>
      </c>
      <c r="AD5">
        <v>24</v>
      </c>
      <c r="AE5">
        <v>24</v>
      </c>
      <c r="AF5">
        <v>24</v>
      </c>
      <c r="AG5">
        <v>24</v>
      </c>
      <c r="AH5">
        <v>24</v>
      </c>
      <c r="AI5">
        <v>24</v>
      </c>
      <c r="AJ5">
        <v>24</v>
      </c>
      <c r="AK5">
        <v>24</v>
      </c>
      <c r="AL5">
        <v>24</v>
      </c>
      <c r="AM5">
        <v>24</v>
      </c>
      <c r="AN5">
        <v>24</v>
      </c>
      <c r="AO5">
        <v>24</v>
      </c>
      <c r="AP5">
        <v>24</v>
      </c>
      <c r="AQ5">
        <v>24</v>
      </c>
      <c r="AR5">
        <v>24</v>
      </c>
      <c r="AS5">
        <v>24</v>
      </c>
      <c r="AT5">
        <v>24</v>
      </c>
      <c r="AU5">
        <v>24</v>
      </c>
      <c r="AV5">
        <v>24</v>
      </c>
      <c r="AW5">
        <v>24</v>
      </c>
    </row>
    <row r="6" spans="2:75" x14ac:dyDescent="0.15">
      <c r="B6" t="s">
        <v>130</v>
      </c>
      <c r="C6">
        <v>12</v>
      </c>
      <c r="D6">
        <v>12</v>
      </c>
      <c r="E6">
        <v>12</v>
      </c>
      <c r="F6">
        <v>12</v>
      </c>
      <c r="G6">
        <v>12</v>
      </c>
      <c r="H6">
        <v>12</v>
      </c>
      <c r="I6">
        <v>12</v>
      </c>
      <c r="J6">
        <v>12</v>
      </c>
      <c r="K6">
        <v>12</v>
      </c>
      <c r="L6">
        <v>12</v>
      </c>
      <c r="M6">
        <v>12</v>
      </c>
      <c r="N6">
        <v>12</v>
      </c>
      <c r="O6">
        <v>12</v>
      </c>
      <c r="P6">
        <v>12</v>
      </c>
      <c r="Q6">
        <v>12</v>
      </c>
      <c r="R6">
        <v>12</v>
      </c>
      <c r="S6">
        <v>12</v>
      </c>
      <c r="T6">
        <v>12</v>
      </c>
      <c r="U6">
        <v>12</v>
      </c>
      <c r="V6">
        <v>12</v>
      </c>
      <c r="W6">
        <v>12</v>
      </c>
      <c r="X6">
        <v>12</v>
      </c>
      <c r="Y6">
        <v>12</v>
      </c>
      <c r="Z6">
        <v>12</v>
      </c>
      <c r="AA6">
        <v>12</v>
      </c>
      <c r="AB6">
        <v>12</v>
      </c>
      <c r="AC6">
        <v>12</v>
      </c>
      <c r="AD6">
        <v>12</v>
      </c>
      <c r="AE6">
        <v>12</v>
      </c>
      <c r="AF6">
        <v>12</v>
      </c>
      <c r="AG6">
        <v>12</v>
      </c>
      <c r="AH6">
        <v>12</v>
      </c>
      <c r="AI6">
        <v>12</v>
      </c>
      <c r="AJ6">
        <v>12</v>
      </c>
      <c r="AK6">
        <v>12</v>
      </c>
      <c r="AL6">
        <v>12</v>
      </c>
      <c r="AM6">
        <v>12</v>
      </c>
      <c r="AN6">
        <v>12</v>
      </c>
      <c r="AO6">
        <v>12</v>
      </c>
      <c r="AP6">
        <v>12</v>
      </c>
      <c r="AQ6">
        <v>12</v>
      </c>
      <c r="AR6">
        <v>12</v>
      </c>
      <c r="AS6">
        <v>12</v>
      </c>
      <c r="AT6">
        <v>12</v>
      </c>
      <c r="AU6">
        <v>12</v>
      </c>
      <c r="AV6">
        <v>12</v>
      </c>
      <c r="AW6">
        <v>12</v>
      </c>
      <c r="AX6">
        <v>12</v>
      </c>
      <c r="AY6">
        <v>12</v>
      </c>
      <c r="AZ6">
        <v>12</v>
      </c>
      <c r="BA6">
        <v>12</v>
      </c>
      <c r="BB6">
        <v>12</v>
      </c>
      <c r="BC6">
        <v>6</v>
      </c>
      <c r="BD6">
        <v>6</v>
      </c>
      <c r="BE6">
        <v>6</v>
      </c>
      <c r="BF6">
        <v>6</v>
      </c>
      <c r="BG6">
        <v>6</v>
      </c>
      <c r="BH6">
        <v>6</v>
      </c>
      <c r="BI6">
        <v>6</v>
      </c>
      <c r="BJ6">
        <v>6</v>
      </c>
      <c r="BK6">
        <v>6</v>
      </c>
      <c r="BL6">
        <v>6</v>
      </c>
      <c r="BM6">
        <v>6</v>
      </c>
      <c r="BN6">
        <v>6</v>
      </c>
      <c r="BO6">
        <v>6</v>
      </c>
      <c r="BP6">
        <v>6</v>
      </c>
      <c r="BQ6">
        <v>6</v>
      </c>
      <c r="BR6">
        <v>6</v>
      </c>
      <c r="BS6">
        <v>6</v>
      </c>
      <c r="BT6">
        <v>6</v>
      </c>
      <c r="BU6">
        <v>6</v>
      </c>
      <c r="BV6">
        <v>6</v>
      </c>
      <c r="BW6">
        <v>6</v>
      </c>
    </row>
    <row r="7" spans="2:75" x14ac:dyDescent="0.15">
      <c r="B7" t="s">
        <v>61</v>
      </c>
      <c r="C7">
        <f t="shared" ref="C7:AH7" si="2">SUM(C4:C6)</f>
        <v>41</v>
      </c>
      <c r="D7">
        <f t="shared" si="2"/>
        <v>41</v>
      </c>
      <c r="E7">
        <f t="shared" si="2"/>
        <v>41</v>
      </c>
      <c r="F7">
        <f t="shared" si="2"/>
        <v>41</v>
      </c>
      <c r="G7">
        <f t="shared" si="2"/>
        <v>41</v>
      </c>
      <c r="H7">
        <f t="shared" si="2"/>
        <v>41</v>
      </c>
      <c r="I7">
        <f t="shared" si="2"/>
        <v>41</v>
      </c>
      <c r="J7">
        <f t="shared" si="2"/>
        <v>41</v>
      </c>
      <c r="K7">
        <f t="shared" si="2"/>
        <v>46</v>
      </c>
      <c r="L7">
        <f t="shared" si="2"/>
        <v>46</v>
      </c>
      <c r="M7">
        <f t="shared" si="2"/>
        <v>46</v>
      </c>
      <c r="N7">
        <f t="shared" si="2"/>
        <v>46</v>
      </c>
      <c r="O7">
        <f t="shared" si="2"/>
        <v>46</v>
      </c>
      <c r="P7">
        <f t="shared" si="2"/>
        <v>46</v>
      </c>
      <c r="Q7">
        <f t="shared" si="2"/>
        <v>46</v>
      </c>
      <c r="R7">
        <f t="shared" si="2"/>
        <v>46</v>
      </c>
      <c r="S7">
        <f t="shared" si="2"/>
        <v>46</v>
      </c>
      <c r="T7">
        <f t="shared" si="2"/>
        <v>46</v>
      </c>
      <c r="U7">
        <f t="shared" si="2"/>
        <v>51</v>
      </c>
      <c r="V7">
        <f t="shared" si="2"/>
        <v>51</v>
      </c>
      <c r="W7">
        <f t="shared" si="2"/>
        <v>51</v>
      </c>
      <c r="X7">
        <f t="shared" si="2"/>
        <v>51</v>
      </c>
      <c r="Y7">
        <f t="shared" si="2"/>
        <v>51</v>
      </c>
      <c r="Z7">
        <f t="shared" si="2"/>
        <v>51</v>
      </c>
      <c r="AA7">
        <f t="shared" si="2"/>
        <v>51</v>
      </c>
      <c r="AB7">
        <f t="shared" si="2"/>
        <v>51</v>
      </c>
      <c r="AC7">
        <f t="shared" si="2"/>
        <v>51</v>
      </c>
      <c r="AD7">
        <f t="shared" si="2"/>
        <v>51</v>
      </c>
      <c r="AE7">
        <f t="shared" si="2"/>
        <v>51</v>
      </c>
      <c r="AF7">
        <f t="shared" si="2"/>
        <v>51</v>
      </c>
      <c r="AG7">
        <f t="shared" si="2"/>
        <v>51</v>
      </c>
      <c r="AH7">
        <f t="shared" si="2"/>
        <v>51</v>
      </c>
      <c r="AI7">
        <f t="shared" ref="AI7:BN7" si="3">SUM(AI4:AI6)</f>
        <v>51</v>
      </c>
      <c r="AJ7">
        <f t="shared" si="3"/>
        <v>46</v>
      </c>
      <c r="AK7">
        <f t="shared" si="3"/>
        <v>46</v>
      </c>
      <c r="AL7">
        <f t="shared" si="3"/>
        <v>46</v>
      </c>
      <c r="AM7">
        <f t="shared" si="3"/>
        <v>46</v>
      </c>
      <c r="AN7">
        <f t="shared" si="3"/>
        <v>46</v>
      </c>
      <c r="AO7">
        <f t="shared" si="3"/>
        <v>46</v>
      </c>
      <c r="AP7">
        <f t="shared" si="3"/>
        <v>46</v>
      </c>
      <c r="AQ7">
        <f t="shared" si="3"/>
        <v>46</v>
      </c>
      <c r="AR7">
        <f t="shared" si="3"/>
        <v>46</v>
      </c>
      <c r="AS7">
        <f t="shared" si="3"/>
        <v>46</v>
      </c>
      <c r="AT7">
        <f t="shared" si="3"/>
        <v>46</v>
      </c>
      <c r="AU7">
        <f t="shared" si="3"/>
        <v>46</v>
      </c>
      <c r="AV7">
        <f t="shared" si="3"/>
        <v>46</v>
      </c>
      <c r="AW7">
        <f t="shared" si="3"/>
        <v>46</v>
      </c>
      <c r="AX7">
        <f t="shared" si="3"/>
        <v>17</v>
      </c>
      <c r="AY7">
        <f t="shared" si="3"/>
        <v>17</v>
      </c>
      <c r="AZ7">
        <f t="shared" si="3"/>
        <v>17</v>
      </c>
      <c r="BA7">
        <f t="shared" si="3"/>
        <v>17</v>
      </c>
      <c r="BB7">
        <f t="shared" si="3"/>
        <v>17</v>
      </c>
      <c r="BC7">
        <f t="shared" si="3"/>
        <v>6</v>
      </c>
      <c r="BD7">
        <f t="shared" si="3"/>
        <v>6</v>
      </c>
      <c r="BE7">
        <f t="shared" si="3"/>
        <v>6</v>
      </c>
      <c r="BF7">
        <f t="shared" si="3"/>
        <v>6</v>
      </c>
      <c r="BG7">
        <f t="shared" si="3"/>
        <v>6</v>
      </c>
      <c r="BH7">
        <f t="shared" si="3"/>
        <v>6</v>
      </c>
      <c r="BI7">
        <f t="shared" si="3"/>
        <v>6</v>
      </c>
      <c r="BJ7">
        <f t="shared" si="3"/>
        <v>6</v>
      </c>
      <c r="BK7">
        <f t="shared" si="3"/>
        <v>6</v>
      </c>
      <c r="BL7">
        <f t="shared" si="3"/>
        <v>6</v>
      </c>
      <c r="BM7">
        <f t="shared" si="3"/>
        <v>6</v>
      </c>
      <c r="BN7">
        <f t="shared" si="3"/>
        <v>6</v>
      </c>
      <c r="BO7">
        <f t="shared" ref="BO7:BW7" si="4">SUM(BO4:BO6)</f>
        <v>6</v>
      </c>
      <c r="BP7">
        <f t="shared" si="4"/>
        <v>6</v>
      </c>
      <c r="BQ7">
        <f t="shared" si="4"/>
        <v>6</v>
      </c>
      <c r="BR7">
        <f t="shared" si="4"/>
        <v>6</v>
      </c>
      <c r="BS7">
        <f t="shared" si="4"/>
        <v>6</v>
      </c>
      <c r="BT7">
        <f t="shared" si="4"/>
        <v>6</v>
      </c>
      <c r="BU7">
        <f t="shared" si="4"/>
        <v>6</v>
      </c>
      <c r="BV7">
        <f t="shared" si="4"/>
        <v>6</v>
      </c>
      <c r="BW7">
        <f t="shared" si="4"/>
        <v>6</v>
      </c>
    </row>
    <row r="9" spans="2:75" x14ac:dyDescent="0.15">
      <c r="B9" t="s">
        <v>134</v>
      </c>
    </row>
    <row r="10" spans="2:75" x14ac:dyDescent="0.15">
      <c r="B10" t="s">
        <v>107</v>
      </c>
      <c r="C10">
        <v>18</v>
      </c>
      <c r="D10">
        <f>C10+1</f>
        <v>19</v>
      </c>
      <c r="E10">
        <f t="shared" ref="E10" si="5">D10+1</f>
        <v>20</v>
      </c>
      <c r="F10">
        <f t="shared" ref="F10" si="6">E10+1</f>
        <v>21</v>
      </c>
      <c r="G10">
        <f t="shared" ref="G10" si="7">F10+1</f>
        <v>22</v>
      </c>
      <c r="H10">
        <f t="shared" ref="H10" si="8">G10+1</f>
        <v>23</v>
      </c>
      <c r="I10">
        <f t="shared" ref="I10" si="9">H10+1</f>
        <v>24</v>
      </c>
      <c r="J10">
        <f t="shared" ref="J10" si="10">I10+1</f>
        <v>25</v>
      </c>
      <c r="K10">
        <f t="shared" ref="K10" si="11">J10+1</f>
        <v>26</v>
      </c>
      <c r="L10">
        <f t="shared" ref="L10" si="12">K10+1</f>
        <v>27</v>
      </c>
      <c r="M10">
        <f t="shared" ref="M10" si="13">L10+1</f>
        <v>28</v>
      </c>
      <c r="N10">
        <f t="shared" ref="N10" si="14">M10+1</f>
        <v>29</v>
      </c>
      <c r="O10">
        <f t="shared" ref="O10" si="15">N10+1</f>
        <v>30</v>
      </c>
      <c r="P10">
        <f t="shared" ref="P10" si="16">O10+1</f>
        <v>31</v>
      </c>
      <c r="Q10">
        <f t="shared" ref="Q10" si="17">P10+1</f>
        <v>32</v>
      </c>
      <c r="R10">
        <f t="shared" ref="R10" si="18">Q10+1</f>
        <v>33</v>
      </c>
      <c r="S10">
        <f t="shared" ref="S10" si="19">R10+1</f>
        <v>34</v>
      </c>
      <c r="T10">
        <f t="shared" ref="T10" si="20">S10+1</f>
        <v>35</v>
      </c>
      <c r="U10">
        <f t="shared" ref="U10" si="21">T10+1</f>
        <v>36</v>
      </c>
      <c r="V10">
        <f t="shared" ref="V10" si="22">U10+1</f>
        <v>37</v>
      </c>
      <c r="W10">
        <f t="shared" ref="W10" si="23">V10+1</f>
        <v>38</v>
      </c>
      <c r="X10">
        <f t="shared" ref="X10" si="24">W10+1</f>
        <v>39</v>
      </c>
      <c r="Y10">
        <f t="shared" ref="Y10" si="25">X10+1</f>
        <v>40</v>
      </c>
      <c r="Z10">
        <f t="shared" ref="Z10" si="26">Y10+1</f>
        <v>41</v>
      </c>
      <c r="AA10">
        <f t="shared" ref="AA10" si="27">Z10+1</f>
        <v>42</v>
      </c>
      <c r="AB10">
        <f t="shared" ref="AB10" si="28">AA10+1</f>
        <v>43</v>
      </c>
      <c r="AC10">
        <f t="shared" ref="AC10" si="29">AB10+1</f>
        <v>44</v>
      </c>
      <c r="AD10">
        <f t="shared" ref="AD10" si="30">AC10+1</f>
        <v>45</v>
      </c>
      <c r="AE10">
        <f t="shared" ref="AE10" si="31">AD10+1</f>
        <v>46</v>
      </c>
      <c r="AF10">
        <f t="shared" ref="AF10" si="32">AE10+1</f>
        <v>47</v>
      </c>
      <c r="AG10">
        <f t="shared" ref="AG10" si="33">AF10+1</f>
        <v>48</v>
      </c>
      <c r="AH10">
        <f t="shared" ref="AH10" si="34">AG10+1</f>
        <v>49</v>
      </c>
      <c r="AI10">
        <f t="shared" ref="AI10" si="35">AH10+1</f>
        <v>50</v>
      </c>
      <c r="AJ10">
        <f t="shared" ref="AJ10" si="36">AI10+1</f>
        <v>51</v>
      </c>
      <c r="AK10">
        <f t="shared" ref="AK10" si="37">AJ10+1</f>
        <v>52</v>
      </c>
      <c r="AL10">
        <f t="shared" ref="AL10" si="38">AK10+1</f>
        <v>53</v>
      </c>
      <c r="AM10">
        <f t="shared" ref="AM10" si="39">AL10+1</f>
        <v>54</v>
      </c>
      <c r="AN10">
        <f t="shared" ref="AN10" si="40">AM10+1</f>
        <v>55</v>
      </c>
      <c r="AO10">
        <f t="shared" ref="AO10" si="41">AN10+1</f>
        <v>56</v>
      </c>
      <c r="AP10">
        <f t="shared" ref="AP10" si="42">AO10+1</f>
        <v>57</v>
      </c>
      <c r="AQ10">
        <f t="shared" ref="AQ10" si="43">AP10+1</f>
        <v>58</v>
      </c>
      <c r="AR10">
        <f t="shared" ref="AR10" si="44">AQ10+1</f>
        <v>59</v>
      </c>
      <c r="AS10">
        <f t="shared" ref="AS10" si="45">AR10+1</f>
        <v>60</v>
      </c>
      <c r="AT10">
        <f t="shared" ref="AT10" si="46">AS10+1</f>
        <v>61</v>
      </c>
      <c r="AU10">
        <f t="shared" ref="AU10" si="47">AT10+1</f>
        <v>62</v>
      </c>
      <c r="AV10">
        <f t="shared" ref="AV10" si="48">AU10+1</f>
        <v>63</v>
      </c>
      <c r="AW10">
        <f t="shared" ref="AW10" si="49">AV10+1</f>
        <v>64</v>
      </c>
      <c r="AX10">
        <f t="shared" ref="AX10" si="50">AW10+1</f>
        <v>65</v>
      </c>
      <c r="AY10">
        <f t="shared" ref="AY10" si="51">AX10+1</f>
        <v>66</v>
      </c>
      <c r="AZ10">
        <f t="shared" ref="AZ10" si="52">AY10+1</f>
        <v>67</v>
      </c>
      <c r="BA10">
        <f t="shared" ref="BA10" si="53">AZ10+1</f>
        <v>68</v>
      </c>
      <c r="BB10">
        <f t="shared" ref="BB10" si="54">BA10+1</f>
        <v>69</v>
      </c>
      <c r="BC10">
        <f t="shared" ref="BC10" si="55">BB10+1</f>
        <v>70</v>
      </c>
      <c r="BD10">
        <f t="shared" ref="BD10" si="56">BC10+1</f>
        <v>71</v>
      </c>
      <c r="BE10">
        <f t="shared" ref="BE10" si="57">BD10+1</f>
        <v>72</v>
      </c>
      <c r="BF10">
        <f t="shared" ref="BF10" si="58">BE10+1</f>
        <v>73</v>
      </c>
      <c r="BG10">
        <f t="shared" ref="BG10" si="59">BF10+1</f>
        <v>74</v>
      </c>
      <c r="BH10">
        <f t="shared" ref="BH10" si="60">BG10+1</f>
        <v>75</v>
      </c>
      <c r="BI10">
        <f t="shared" ref="BI10" si="61">BH10+1</f>
        <v>76</v>
      </c>
      <c r="BJ10">
        <f t="shared" ref="BJ10" si="62">BI10+1</f>
        <v>77</v>
      </c>
      <c r="BK10">
        <f t="shared" ref="BK10" si="63">BJ10+1</f>
        <v>78</v>
      </c>
      <c r="BL10">
        <f t="shared" ref="BL10" si="64">BK10+1</f>
        <v>79</v>
      </c>
      <c r="BM10">
        <f t="shared" ref="BM10" si="65">BL10+1</f>
        <v>80</v>
      </c>
      <c r="BN10">
        <f t="shared" ref="BN10" si="66">BM10+1</f>
        <v>81</v>
      </c>
      <c r="BO10">
        <f t="shared" ref="BO10" si="67">BN10+1</f>
        <v>82</v>
      </c>
      <c r="BP10">
        <f t="shared" ref="BP10" si="68">BO10+1</f>
        <v>83</v>
      </c>
      <c r="BQ10">
        <f t="shared" ref="BQ10" si="69">BP10+1</f>
        <v>84</v>
      </c>
      <c r="BR10">
        <f t="shared" ref="BR10" si="70">BQ10+1</f>
        <v>85</v>
      </c>
      <c r="BS10">
        <f t="shared" ref="BS10" si="71">BR10+1</f>
        <v>86</v>
      </c>
      <c r="BT10">
        <f t="shared" ref="BT10" si="72">BS10+1</f>
        <v>87</v>
      </c>
      <c r="BU10">
        <f t="shared" ref="BU10" si="73">BT10+1</f>
        <v>88</v>
      </c>
      <c r="BV10">
        <f t="shared" ref="BV10" si="74">BU10+1</f>
        <v>89</v>
      </c>
      <c r="BW10">
        <f t="shared" ref="BW10" si="75">BV10+1</f>
        <v>90</v>
      </c>
    </row>
    <row r="11" spans="2:75" x14ac:dyDescent="0.15">
      <c r="B11" t="s">
        <v>129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10</v>
      </c>
      <c r="P11">
        <v>10</v>
      </c>
      <c r="Q11">
        <v>10</v>
      </c>
      <c r="R11">
        <v>10</v>
      </c>
      <c r="S11">
        <v>10</v>
      </c>
      <c r="T11">
        <v>10</v>
      </c>
      <c r="U11">
        <v>10</v>
      </c>
      <c r="V11">
        <v>10</v>
      </c>
      <c r="W11">
        <v>10</v>
      </c>
      <c r="X11">
        <v>10</v>
      </c>
      <c r="Y11">
        <v>10</v>
      </c>
      <c r="Z11">
        <v>10</v>
      </c>
      <c r="AA11">
        <v>10</v>
      </c>
      <c r="AB11">
        <v>10</v>
      </c>
      <c r="AC11">
        <v>10</v>
      </c>
      <c r="AD11">
        <v>10</v>
      </c>
      <c r="AE11">
        <v>10</v>
      </c>
      <c r="AF11">
        <v>10</v>
      </c>
      <c r="AG11">
        <v>10</v>
      </c>
      <c r="AH11">
        <v>10</v>
      </c>
      <c r="AI11">
        <v>10</v>
      </c>
      <c r="AJ11">
        <v>10</v>
      </c>
      <c r="AK11">
        <v>10</v>
      </c>
      <c r="AL11">
        <v>10</v>
      </c>
      <c r="AM11">
        <v>10</v>
      </c>
      <c r="AN11">
        <v>10</v>
      </c>
      <c r="AO11">
        <v>10</v>
      </c>
      <c r="AP11">
        <v>10</v>
      </c>
      <c r="AQ11">
        <v>10</v>
      </c>
      <c r="AR11">
        <v>10</v>
      </c>
      <c r="AS11">
        <v>10</v>
      </c>
      <c r="AT11">
        <v>10</v>
      </c>
      <c r="AU11">
        <v>10</v>
      </c>
      <c r="AV11">
        <v>10</v>
      </c>
      <c r="AW11">
        <v>10</v>
      </c>
      <c r="AX11">
        <v>5</v>
      </c>
      <c r="AY11">
        <v>5</v>
      </c>
      <c r="AZ11">
        <v>5</v>
      </c>
      <c r="BA11">
        <v>5</v>
      </c>
      <c r="BB11">
        <v>5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</row>
    <row r="12" spans="2:75" x14ac:dyDescent="0.15">
      <c r="B12" t="s">
        <v>133</v>
      </c>
    </row>
    <row r="13" spans="2:75" x14ac:dyDescent="0.15">
      <c r="B13" t="s">
        <v>130</v>
      </c>
      <c r="C13">
        <v>10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  <c r="J13">
        <v>10</v>
      </c>
      <c r="K13">
        <v>10</v>
      </c>
      <c r="L13">
        <v>10</v>
      </c>
      <c r="M13">
        <v>10</v>
      </c>
      <c r="N13">
        <v>10</v>
      </c>
      <c r="O13">
        <v>10</v>
      </c>
      <c r="P13">
        <v>10</v>
      </c>
      <c r="Q13">
        <v>10</v>
      </c>
      <c r="R13">
        <v>10</v>
      </c>
      <c r="S13">
        <v>10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10</v>
      </c>
      <c r="AN13">
        <v>10</v>
      </c>
      <c r="AO13">
        <v>10</v>
      </c>
      <c r="AP13">
        <v>10</v>
      </c>
      <c r="AQ13">
        <v>10</v>
      </c>
      <c r="AR13">
        <v>10</v>
      </c>
      <c r="AS13">
        <v>10</v>
      </c>
      <c r="AT13">
        <v>10</v>
      </c>
      <c r="AU13">
        <v>10</v>
      </c>
      <c r="AV13">
        <v>10</v>
      </c>
      <c r="AW13">
        <v>10</v>
      </c>
      <c r="AX13">
        <v>6</v>
      </c>
      <c r="AY13">
        <v>6</v>
      </c>
      <c r="AZ13">
        <v>6</v>
      </c>
      <c r="BA13">
        <v>6</v>
      </c>
      <c r="BB13">
        <v>6</v>
      </c>
      <c r="BC13">
        <v>6</v>
      </c>
      <c r="BD13">
        <v>6</v>
      </c>
      <c r="BE13">
        <v>6</v>
      </c>
      <c r="BF13">
        <v>6</v>
      </c>
      <c r="BG13">
        <v>6</v>
      </c>
      <c r="BH13">
        <v>6</v>
      </c>
      <c r="BI13">
        <v>6</v>
      </c>
      <c r="BJ13">
        <v>6</v>
      </c>
      <c r="BK13">
        <v>6</v>
      </c>
      <c r="BL13">
        <v>6</v>
      </c>
      <c r="BM13">
        <v>6</v>
      </c>
      <c r="BN13">
        <v>6</v>
      </c>
      <c r="BO13">
        <v>6</v>
      </c>
      <c r="BP13">
        <v>6</v>
      </c>
      <c r="BQ13">
        <v>6</v>
      </c>
      <c r="BR13">
        <v>6</v>
      </c>
      <c r="BS13">
        <v>6</v>
      </c>
      <c r="BT13">
        <v>6</v>
      </c>
      <c r="BU13">
        <v>6</v>
      </c>
      <c r="BV13">
        <v>6</v>
      </c>
      <c r="BW13">
        <v>6</v>
      </c>
    </row>
    <row r="14" spans="2:75" x14ac:dyDescent="0.15">
      <c r="B14" t="s">
        <v>61</v>
      </c>
      <c r="C14">
        <f t="shared" ref="C14:AH14" si="76">SUM(C11:C13)</f>
        <v>15</v>
      </c>
      <c r="D14">
        <f t="shared" si="76"/>
        <v>15</v>
      </c>
      <c r="E14">
        <f t="shared" si="76"/>
        <v>15</v>
      </c>
      <c r="F14">
        <f t="shared" si="76"/>
        <v>15</v>
      </c>
      <c r="G14">
        <f t="shared" si="76"/>
        <v>15</v>
      </c>
      <c r="H14">
        <f t="shared" si="76"/>
        <v>15</v>
      </c>
      <c r="I14">
        <f t="shared" si="76"/>
        <v>15</v>
      </c>
      <c r="J14">
        <f t="shared" si="76"/>
        <v>15</v>
      </c>
      <c r="K14">
        <f t="shared" si="76"/>
        <v>15</v>
      </c>
      <c r="L14">
        <f t="shared" si="76"/>
        <v>15</v>
      </c>
      <c r="M14">
        <f t="shared" si="76"/>
        <v>15</v>
      </c>
      <c r="N14">
        <f t="shared" si="76"/>
        <v>15</v>
      </c>
      <c r="O14">
        <f t="shared" si="76"/>
        <v>20</v>
      </c>
      <c r="P14">
        <f t="shared" si="76"/>
        <v>20</v>
      </c>
      <c r="Q14">
        <f t="shared" si="76"/>
        <v>20</v>
      </c>
      <c r="R14">
        <f t="shared" si="76"/>
        <v>20</v>
      </c>
      <c r="S14">
        <f t="shared" si="76"/>
        <v>20</v>
      </c>
      <c r="T14">
        <f t="shared" si="76"/>
        <v>20</v>
      </c>
      <c r="U14">
        <f t="shared" si="76"/>
        <v>20</v>
      </c>
      <c r="V14">
        <f t="shared" si="76"/>
        <v>20</v>
      </c>
      <c r="W14">
        <f t="shared" si="76"/>
        <v>20</v>
      </c>
      <c r="X14">
        <f t="shared" si="76"/>
        <v>20</v>
      </c>
      <c r="Y14">
        <f t="shared" si="76"/>
        <v>20</v>
      </c>
      <c r="Z14">
        <f t="shared" si="76"/>
        <v>20</v>
      </c>
      <c r="AA14">
        <f t="shared" si="76"/>
        <v>20</v>
      </c>
      <c r="AB14">
        <f t="shared" si="76"/>
        <v>20</v>
      </c>
      <c r="AC14">
        <f t="shared" si="76"/>
        <v>20</v>
      </c>
      <c r="AD14">
        <f t="shared" si="76"/>
        <v>20</v>
      </c>
      <c r="AE14">
        <f t="shared" si="76"/>
        <v>20</v>
      </c>
      <c r="AF14">
        <f t="shared" si="76"/>
        <v>20</v>
      </c>
      <c r="AG14">
        <f t="shared" si="76"/>
        <v>20</v>
      </c>
      <c r="AH14">
        <f t="shared" si="76"/>
        <v>20</v>
      </c>
      <c r="AI14">
        <f t="shared" ref="AI14:BN14" si="77">SUM(AI11:AI13)</f>
        <v>20</v>
      </c>
      <c r="AJ14">
        <f t="shared" si="77"/>
        <v>20</v>
      </c>
      <c r="AK14">
        <f t="shared" si="77"/>
        <v>20</v>
      </c>
      <c r="AL14">
        <f t="shared" si="77"/>
        <v>20</v>
      </c>
      <c r="AM14">
        <f t="shared" si="77"/>
        <v>20</v>
      </c>
      <c r="AN14">
        <f t="shared" si="77"/>
        <v>20</v>
      </c>
      <c r="AO14">
        <f t="shared" si="77"/>
        <v>20</v>
      </c>
      <c r="AP14">
        <f t="shared" si="77"/>
        <v>20</v>
      </c>
      <c r="AQ14">
        <f t="shared" si="77"/>
        <v>20</v>
      </c>
      <c r="AR14">
        <f t="shared" si="77"/>
        <v>20</v>
      </c>
      <c r="AS14">
        <f t="shared" si="77"/>
        <v>20</v>
      </c>
      <c r="AT14">
        <f t="shared" si="77"/>
        <v>20</v>
      </c>
      <c r="AU14">
        <f t="shared" si="77"/>
        <v>20</v>
      </c>
      <c r="AV14">
        <f t="shared" si="77"/>
        <v>20</v>
      </c>
      <c r="AW14">
        <f t="shared" si="77"/>
        <v>20</v>
      </c>
      <c r="AX14">
        <f t="shared" si="77"/>
        <v>11</v>
      </c>
      <c r="AY14">
        <f t="shared" si="77"/>
        <v>11</v>
      </c>
      <c r="AZ14">
        <f t="shared" si="77"/>
        <v>11</v>
      </c>
      <c r="BA14">
        <f t="shared" si="77"/>
        <v>11</v>
      </c>
      <c r="BB14">
        <f t="shared" si="77"/>
        <v>11</v>
      </c>
      <c r="BC14">
        <f t="shared" si="77"/>
        <v>6</v>
      </c>
      <c r="BD14">
        <f t="shared" si="77"/>
        <v>6</v>
      </c>
      <c r="BE14">
        <f t="shared" si="77"/>
        <v>6</v>
      </c>
      <c r="BF14">
        <f t="shared" si="77"/>
        <v>6</v>
      </c>
      <c r="BG14">
        <f t="shared" si="77"/>
        <v>6</v>
      </c>
      <c r="BH14">
        <f t="shared" si="77"/>
        <v>6</v>
      </c>
      <c r="BI14">
        <f t="shared" si="77"/>
        <v>6</v>
      </c>
      <c r="BJ14">
        <f t="shared" si="77"/>
        <v>6</v>
      </c>
      <c r="BK14">
        <f t="shared" si="77"/>
        <v>6</v>
      </c>
      <c r="BL14">
        <f t="shared" si="77"/>
        <v>6</v>
      </c>
      <c r="BM14">
        <f t="shared" si="77"/>
        <v>6</v>
      </c>
      <c r="BN14">
        <f t="shared" si="77"/>
        <v>6</v>
      </c>
      <c r="BO14">
        <f t="shared" ref="BO14:BW14" si="78">SUM(BO11:BO13)</f>
        <v>6</v>
      </c>
      <c r="BP14">
        <f t="shared" si="78"/>
        <v>6</v>
      </c>
      <c r="BQ14">
        <f t="shared" si="78"/>
        <v>6</v>
      </c>
      <c r="BR14">
        <f t="shared" si="78"/>
        <v>6</v>
      </c>
      <c r="BS14">
        <f t="shared" si="78"/>
        <v>6</v>
      </c>
      <c r="BT14">
        <f t="shared" si="78"/>
        <v>6</v>
      </c>
      <c r="BU14">
        <f t="shared" si="78"/>
        <v>6</v>
      </c>
      <c r="BV14">
        <f t="shared" si="78"/>
        <v>6</v>
      </c>
      <c r="BW14">
        <f t="shared" si="78"/>
        <v>6</v>
      </c>
    </row>
  </sheetData>
  <sheetProtection algorithmName="SHA-512" hashValue="g7K4ELmUxArxybzhaOB7tjF+OI9t7GyaKlYMTWVo4UU/ZtVrF4ncfbpAy+qttHvKKOHkecT/p+qF0ALAXP2AYQ==" saltValue="lqgGGBYG3k5XpHuMAoazgQ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043D-C1BB-41E8-8F6D-BF6A522F7F7B}">
  <sheetPr>
    <tabColor rgb="FFFFC000"/>
    <pageSetUpPr fitToPage="1"/>
  </sheetPr>
  <dimension ref="A1:BK90"/>
  <sheetViews>
    <sheetView showGridLines="0" view="pageBreakPreview" topLeftCell="B1" zoomScale="80" zoomScaleNormal="40" zoomScaleSheetLayoutView="80" workbookViewId="0">
      <pane xSplit="2" ySplit="13" topLeftCell="AM59" activePane="bottomRight" state="frozen"/>
      <selection activeCell="B1" sqref="B1"/>
      <selection pane="topRight" activeCell="D1" sqref="D1"/>
      <selection pane="bottomLeft" activeCell="B14" sqref="B14"/>
      <selection pane="bottomRight" activeCell="D42" sqref="D42:F42"/>
    </sheetView>
  </sheetViews>
  <sheetFormatPr defaultColWidth="9.109375" defaultRowHeight="12" x14ac:dyDescent="0.15"/>
  <cols>
    <col min="1" max="1" width="1.109375" style="110" hidden="1" customWidth="1"/>
    <col min="2" max="2" width="3.88671875" style="110" customWidth="1"/>
    <col min="3" max="3" width="27.88671875" style="110" bestFit="1" customWidth="1"/>
    <col min="4" max="54" width="7.6640625" style="110" customWidth="1"/>
    <col min="55" max="16384" width="9.109375" style="110"/>
  </cols>
  <sheetData>
    <row r="1" spans="2:55" ht="21.75" customHeight="1" x14ac:dyDescent="0.15">
      <c r="B1" s="137" t="s">
        <v>31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9"/>
    </row>
    <row r="2" spans="2:55" ht="12" customHeight="1" thickBot="1" x14ac:dyDescent="0.2">
      <c r="B2" s="140"/>
      <c r="D2" s="141"/>
      <c r="E2" s="142"/>
    </row>
    <row r="3" spans="2:55" ht="18" customHeight="1" x14ac:dyDescent="0.15">
      <c r="B3" s="210" t="s">
        <v>0</v>
      </c>
      <c r="C3" s="211"/>
      <c r="D3" s="56">
        <v>0</v>
      </c>
      <c r="E3" s="23">
        <f t="shared" ref="E3:BB6" si="0">D3+1</f>
        <v>1</v>
      </c>
      <c r="F3" s="23">
        <f t="shared" si="0"/>
        <v>2</v>
      </c>
      <c r="G3" s="23">
        <f t="shared" si="0"/>
        <v>3</v>
      </c>
      <c r="H3" s="23">
        <f t="shared" si="0"/>
        <v>4</v>
      </c>
      <c r="I3" s="23">
        <f t="shared" si="0"/>
        <v>5</v>
      </c>
      <c r="J3" s="23">
        <f t="shared" si="0"/>
        <v>6</v>
      </c>
      <c r="K3" s="23">
        <f t="shared" si="0"/>
        <v>7</v>
      </c>
      <c r="L3" s="23">
        <f t="shared" si="0"/>
        <v>8</v>
      </c>
      <c r="M3" s="23">
        <f t="shared" si="0"/>
        <v>9</v>
      </c>
      <c r="N3" s="23">
        <f t="shared" si="0"/>
        <v>10</v>
      </c>
      <c r="O3" s="23">
        <f t="shared" ref="O3:O4" si="1">N3+1</f>
        <v>11</v>
      </c>
      <c r="P3" s="23">
        <f t="shared" ref="P3:P4" si="2">O3+1</f>
        <v>12</v>
      </c>
      <c r="Q3" s="23">
        <f t="shared" ref="Q3:Q4" si="3">P3+1</f>
        <v>13</v>
      </c>
      <c r="R3" s="23">
        <f t="shared" ref="R3:R4" si="4">Q3+1</f>
        <v>14</v>
      </c>
      <c r="S3" s="23">
        <f t="shared" ref="S3:S4" si="5">R3+1</f>
        <v>15</v>
      </c>
      <c r="T3" s="23">
        <f t="shared" ref="T3:T4" si="6">S3+1</f>
        <v>16</v>
      </c>
      <c r="U3" s="23">
        <f t="shared" ref="U3:U4" si="7">T3+1</f>
        <v>17</v>
      </c>
      <c r="V3" s="23">
        <f t="shared" ref="V3:V4" si="8">U3+1</f>
        <v>18</v>
      </c>
      <c r="W3" s="23">
        <f t="shared" ref="W3:X4" si="9">V3+1</f>
        <v>19</v>
      </c>
      <c r="X3" s="23">
        <f t="shared" si="9"/>
        <v>20</v>
      </c>
      <c r="Y3" s="23">
        <f t="shared" ref="Y3:Y4" si="10">X3+1</f>
        <v>21</v>
      </c>
      <c r="Z3" s="23">
        <f t="shared" ref="Z3:Z4" si="11">Y3+1</f>
        <v>22</v>
      </c>
      <c r="AA3" s="23">
        <f t="shared" ref="AA3:AA4" si="12">Z3+1</f>
        <v>23</v>
      </c>
      <c r="AB3" s="23">
        <f t="shared" ref="AB3:AB4" si="13">AA3+1</f>
        <v>24</v>
      </c>
      <c r="AC3" s="23">
        <f t="shared" ref="AC3:AC4" si="14">AB3+1</f>
        <v>25</v>
      </c>
      <c r="AD3" s="23">
        <f t="shared" ref="AD3:AD4" si="15">AC3+1</f>
        <v>26</v>
      </c>
      <c r="AE3" s="23">
        <f t="shared" ref="AE3:AE4" si="16">AD3+1</f>
        <v>27</v>
      </c>
      <c r="AF3" s="23">
        <f t="shared" ref="AF3:AF4" si="17">AE3+1</f>
        <v>28</v>
      </c>
      <c r="AG3" s="23">
        <f t="shared" ref="AG3:AG4" si="18">AF3+1</f>
        <v>29</v>
      </c>
      <c r="AH3" s="23">
        <f t="shared" ref="AH3:AI4" si="19">AG3+1</f>
        <v>30</v>
      </c>
      <c r="AI3" s="23">
        <f t="shared" si="19"/>
        <v>31</v>
      </c>
      <c r="AJ3" s="23">
        <f t="shared" ref="AJ3:AJ4" si="20">AI3+1</f>
        <v>32</v>
      </c>
      <c r="AK3" s="23">
        <f t="shared" ref="AK3:AK4" si="21">AJ3+1</f>
        <v>33</v>
      </c>
      <c r="AL3" s="23">
        <f t="shared" ref="AL3:AL4" si="22">AK3+1</f>
        <v>34</v>
      </c>
      <c r="AM3" s="23">
        <f t="shared" ref="AM3:AM4" si="23">AL3+1</f>
        <v>35</v>
      </c>
      <c r="AN3" s="23">
        <f t="shared" ref="AN3:AN4" si="24">AM3+1</f>
        <v>36</v>
      </c>
      <c r="AO3" s="23">
        <f t="shared" ref="AO3:AO4" si="25">AN3+1</f>
        <v>37</v>
      </c>
      <c r="AP3" s="23">
        <f t="shared" ref="AP3:AP4" si="26">AO3+1</f>
        <v>38</v>
      </c>
      <c r="AQ3" s="23">
        <f t="shared" ref="AQ3:AQ4" si="27">AP3+1</f>
        <v>39</v>
      </c>
      <c r="AR3" s="23">
        <f t="shared" ref="AR3:AR4" si="28">AQ3+1</f>
        <v>40</v>
      </c>
      <c r="AS3" s="23">
        <f t="shared" ref="AS3:AS4" si="29">AR3+1</f>
        <v>41</v>
      </c>
      <c r="AT3" s="23">
        <f t="shared" ref="AT3:AT4" si="30">AS3+1</f>
        <v>42</v>
      </c>
      <c r="AU3" s="23">
        <f t="shared" ref="AU3:AU4" si="31">AT3+1</f>
        <v>43</v>
      </c>
      <c r="AV3" s="23">
        <f t="shared" ref="AV3:AV4" si="32">AU3+1</f>
        <v>44</v>
      </c>
      <c r="AW3" s="23">
        <f t="shared" ref="AW3:AW4" si="33">AV3+1</f>
        <v>45</v>
      </c>
      <c r="AX3" s="23">
        <f t="shared" ref="AX3:AX4" si="34">AW3+1</f>
        <v>46</v>
      </c>
      <c r="AY3" s="23">
        <f t="shared" ref="AY3:AY4" si="35">AX3+1</f>
        <v>47</v>
      </c>
      <c r="AZ3" s="23">
        <f t="shared" ref="AZ3:AZ4" si="36">AY3+1</f>
        <v>48</v>
      </c>
      <c r="BA3" s="23">
        <f t="shared" ref="BA3:BA4" si="37">AZ3+1</f>
        <v>49</v>
      </c>
      <c r="BB3" s="24">
        <f t="shared" si="0"/>
        <v>50</v>
      </c>
    </row>
    <row r="4" spans="2:55" ht="18" customHeight="1" x14ac:dyDescent="0.15">
      <c r="B4" s="212" t="s">
        <v>12</v>
      </c>
      <c r="C4" s="213"/>
      <c r="D4" s="20">
        <v>2026</v>
      </c>
      <c r="E4" s="21">
        <f t="shared" si="0"/>
        <v>2027</v>
      </c>
      <c r="F4" s="21">
        <f t="shared" si="0"/>
        <v>2028</v>
      </c>
      <c r="G4" s="21">
        <f t="shared" si="0"/>
        <v>2029</v>
      </c>
      <c r="H4" s="21">
        <f t="shared" si="0"/>
        <v>2030</v>
      </c>
      <c r="I4" s="21">
        <f t="shared" si="0"/>
        <v>2031</v>
      </c>
      <c r="J4" s="21">
        <f t="shared" si="0"/>
        <v>2032</v>
      </c>
      <c r="K4" s="21">
        <f t="shared" si="0"/>
        <v>2033</v>
      </c>
      <c r="L4" s="21">
        <f t="shared" si="0"/>
        <v>2034</v>
      </c>
      <c r="M4" s="21">
        <f t="shared" si="0"/>
        <v>2035</v>
      </c>
      <c r="N4" s="21">
        <f t="shared" si="0"/>
        <v>2036</v>
      </c>
      <c r="O4" s="21">
        <f t="shared" si="1"/>
        <v>2037</v>
      </c>
      <c r="P4" s="21">
        <f t="shared" si="2"/>
        <v>2038</v>
      </c>
      <c r="Q4" s="21">
        <f t="shared" si="3"/>
        <v>2039</v>
      </c>
      <c r="R4" s="21">
        <f t="shared" si="4"/>
        <v>2040</v>
      </c>
      <c r="S4" s="21">
        <f t="shared" si="5"/>
        <v>2041</v>
      </c>
      <c r="T4" s="21">
        <f t="shared" si="6"/>
        <v>2042</v>
      </c>
      <c r="U4" s="21">
        <f t="shared" si="7"/>
        <v>2043</v>
      </c>
      <c r="V4" s="21">
        <f t="shared" si="8"/>
        <v>2044</v>
      </c>
      <c r="W4" s="21">
        <f t="shared" si="9"/>
        <v>2045</v>
      </c>
      <c r="X4" s="21">
        <f t="shared" si="9"/>
        <v>2046</v>
      </c>
      <c r="Y4" s="21">
        <f t="shared" si="10"/>
        <v>2047</v>
      </c>
      <c r="Z4" s="21">
        <f t="shared" si="11"/>
        <v>2048</v>
      </c>
      <c r="AA4" s="21">
        <f t="shared" si="12"/>
        <v>2049</v>
      </c>
      <c r="AB4" s="21">
        <f t="shared" si="13"/>
        <v>2050</v>
      </c>
      <c r="AC4" s="21">
        <f t="shared" si="14"/>
        <v>2051</v>
      </c>
      <c r="AD4" s="21">
        <f t="shared" si="15"/>
        <v>2052</v>
      </c>
      <c r="AE4" s="21">
        <f t="shared" si="16"/>
        <v>2053</v>
      </c>
      <c r="AF4" s="21">
        <f t="shared" si="17"/>
        <v>2054</v>
      </c>
      <c r="AG4" s="21">
        <f t="shared" si="18"/>
        <v>2055</v>
      </c>
      <c r="AH4" s="21">
        <f t="shared" si="19"/>
        <v>2056</v>
      </c>
      <c r="AI4" s="21">
        <f t="shared" si="19"/>
        <v>2057</v>
      </c>
      <c r="AJ4" s="21">
        <f t="shared" si="20"/>
        <v>2058</v>
      </c>
      <c r="AK4" s="21">
        <f t="shared" si="21"/>
        <v>2059</v>
      </c>
      <c r="AL4" s="21">
        <f t="shared" si="22"/>
        <v>2060</v>
      </c>
      <c r="AM4" s="21">
        <f t="shared" si="23"/>
        <v>2061</v>
      </c>
      <c r="AN4" s="21">
        <f t="shared" si="24"/>
        <v>2062</v>
      </c>
      <c r="AO4" s="21">
        <f t="shared" si="25"/>
        <v>2063</v>
      </c>
      <c r="AP4" s="21">
        <f t="shared" si="26"/>
        <v>2064</v>
      </c>
      <c r="AQ4" s="21">
        <f t="shared" si="27"/>
        <v>2065</v>
      </c>
      <c r="AR4" s="21">
        <f t="shared" si="28"/>
        <v>2066</v>
      </c>
      <c r="AS4" s="21">
        <f t="shared" si="29"/>
        <v>2067</v>
      </c>
      <c r="AT4" s="21">
        <f t="shared" si="30"/>
        <v>2068</v>
      </c>
      <c r="AU4" s="21">
        <f t="shared" si="31"/>
        <v>2069</v>
      </c>
      <c r="AV4" s="21">
        <f t="shared" si="32"/>
        <v>2070</v>
      </c>
      <c r="AW4" s="21">
        <f t="shared" si="33"/>
        <v>2071</v>
      </c>
      <c r="AX4" s="21">
        <f t="shared" si="34"/>
        <v>2072</v>
      </c>
      <c r="AY4" s="21">
        <f t="shared" si="35"/>
        <v>2073</v>
      </c>
      <c r="AZ4" s="21">
        <f t="shared" si="36"/>
        <v>2074</v>
      </c>
      <c r="BA4" s="21">
        <f t="shared" si="37"/>
        <v>2075</v>
      </c>
      <c r="BB4" s="22">
        <f t="shared" si="0"/>
        <v>2076</v>
      </c>
    </row>
    <row r="5" spans="2:55" ht="18" hidden="1" customHeight="1" x14ac:dyDescent="0.15">
      <c r="B5" s="212" t="s">
        <v>24</v>
      </c>
      <c r="C5" s="214"/>
      <c r="D5" s="20">
        <v>30</v>
      </c>
      <c r="E5" s="21">
        <f t="shared" si="0"/>
        <v>31</v>
      </c>
      <c r="F5" s="21">
        <f t="shared" si="0"/>
        <v>32</v>
      </c>
      <c r="G5" s="21">
        <f t="shared" si="0"/>
        <v>33</v>
      </c>
      <c r="H5" s="21">
        <f t="shared" si="0"/>
        <v>34</v>
      </c>
      <c r="I5" s="21">
        <f t="shared" si="0"/>
        <v>35</v>
      </c>
      <c r="J5" s="21">
        <f t="shared" si="0"/>
        <v>36</v>
      </c>
      <c r="K5" s="21">
        <f t="shared" si="0"/>
        <v>37</v>
      </c>
      <c r="L5" s="21">
        <f t="shared" si="0"/>
        <v>38</v>
      </c>
      <c r="M5" s="21">
        <f t="shared" si="0"/>
        <v>39</v>
      </c>
      <c r="N5" s="21">
        <f t="shared" si="0"/>
        <v>40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>
        <f>N5+1</f>
        <v>41</v>
      </c>
      <c r="AT5" s="21">
        <f t="shared" si="0"/>
        <v>42</v>
      </c>
      <c r="AU5" s="21">
        <f t="shared" si="0"/>
        <v>43</v>
      </c>
      <c r="AV5" s="21">
        <f t="shared" si="0"/>
        <v>44</v>
      </c>
      <c r="AW5" s="21">
        <f t="shared" si="0"/>
        <v>45</v>
      </c>
      <c r="AX5" s="21">
        <f t="shared" si="0"/>
        <v>46</v>
      </c>
      <c r="AY5" s="21">
        <f t="shared" si="0"/>
        <v>47</v>
      </c>
      <c r="AZ5" s="21">
        <f t="shared" si="0"/>
        <v>48</v>
      </c>
      <c r="BA5" s="21">
        <f t="shared" si="0"/>
        <v>49</v>
      </c>
      <c r="BB5" s="22">
        <f t="shared" si="0"/>
        <v>50</v>
      </c>
    </row>
    <row r="6" spans="2:55" ht="20.100000000000001" customHeight="1" x14ac:dyDescent="0.15">
      <c r="B6" s="215" t="s">
        <v>23</v>
      </c>
      <c r="C6" s="2" t="s">
        <v>11</v>
      </c>
      <c r="D6" s="34">
        <f>入力!C3</f>
        <v>0</v>
      </c>
      <c r="E6" s="55">
        <f>D6+1</f>
        <v>1</v>
      </c>
      <c r="F6" s="35">
        <f t="shared" si="0"/>
        <v>2</v>
      </c>
      <c r="G6" s="35">
        <f t="shared" si="0"/>
        <v>3</v>
      </c>
      <c r="H6" s="35">
        <f t="shared" si="0"/>
        <v>4</v>
      </c>
      <c r="I6" s="35">
        <f t="shared" si="0"/>
        <v>5</v>
      </c>
      <c r="J6" s="35">
        <f t="shared" si="0"/>
        <v>6</v>
      </c>
      <c r="K6" s="35">
        <f t="shared" si="0"/>
        <v>7</v>
      </c>
      <c r="L6" s="35">
        <f t="shared" si="0"/>
        <v>8</v>
      </c>
      <c r="M6" s="35">
        <f t="shared" si="0"/>
        <v>9</v>
      </c>
      <c r="N6" s="35">
        <f t="shared" si="0"/>
        <v>10</v>
      </c>
      <c r="O6" s="35">
        <f t="shared" ref="O6" si="38">N6+1</f>
        <v>11</v>
      </c>
      <c r="P6" s="35">
        <f t="shared" ref="P6" si="39">O6+1</f>
        <v>12</v>
      </c>
      <c r="Q6" s="35">
        <f t="shared" ref="Q6" si="40">P6+1</f>
        <v>13</v>
      </c>
      <c r="R6" s="35">
        <f t="shared" ref="R6" si="41">Q6+1</f>
        <v>14</v>
      </c>
      <c r="S6" s="35">
        <f t="shared" ref="S6" si="42">R6+1</f>
        <v>15</v>
      </c>
      <c r="T6" s="35">
        <f t="shared" ref="T6" si="43">S6+1</f>
        <v>16</v>
      </c>
      <c r="U6" s="35">
        <f t="shared" ref="U6" si="44">T6+1</f>
        <v>17</v>
      </c>
      <c r="V6" s="35">
        <f t="shared" ref="V6" si="45">U6+1</f>
        <v>18</v>
      </c>
      <c r="W6" s="35">
        <f t="shared" ref="W6" si="46">V6+1</f>
        <v>19</v>
      </c>
      <c r="X6" s="35">
        <f t="shared" ref="X6" si="47">W6+1</f>
        <v>20</v>
      </c>
      <c r="Y6" s="35">
        <f t="shared" ref="Y6" si="48">X6+1</f>
        <v>21</v>
      </c>
      <c r="Z6" s="35">
        <f t="shared" ref="Z6" si="49">Y6+1</f>
        <v>22</v>
      </c>
      <c r="AA6" s="35">
        <f t="shared" ref="AA6" si="50">Z6+1</f>
        <v>23</v>
      </c>
      <c r="AB6" s="35">
        <f t="shared" ref="AB6" si="51">AA6+1</f>
        <v>24</v>
      </c>
      <c r="AC6" s="35">
        <f t="shared" ref="AC6" si="52">AB6+1</f>
        <v>25</v>
      </c>
      <c r="AD6" s="35">
        <f t="shared" ref="AD6" si="53">AC6+1</f>
        <v>26</v>
      </c>
      <c r="AE6" s="35">
        <f t="shared" ref="AE6" si="54">AD6+1</f>
        <v>27</v>
      </c>
      <c r="AF6" s="35">
        <f t="shared" ref="AF6" si="55">AE6+1</f>
        <v>28</v>
      </c>
      <c r="AG6" s="35">
        <f t="shared" ref="AG6" si="56">AF6+1</f>
        <v>29</v>
      </c>
      <c r="AH6" s="35">
        <f t="shared" ref="AH6" si="57">AG6+1</f>
        <v>30</v>
      </c>
      <c r="AI6" s="35">
        <f t="shared" ref="AI6" si="58">AH6+1</f>
        <v>31</v>
      </c>
      <c r="AJ6" s="35">
        <f t="shared" ref="AJ6" si="59">AI6+1</f>
        <v>32</v>
      </c>
      <c r="AK6" s="35">
        <f t="shared" ref="AK6" si="60">AJ6+1</f>
        <v>33</v>
      </c>
      <c r="AL6" s="35">
        <f t="shared" ref="AL6" si="61">AK6+1</f>
        <v>34</v>
      </c>
      <c r="AM6" s="35">
        <f t="shared" ref="AM6" si="62">AL6+1</f>
        <v>35</v>
      </c>
      <c r="AN6" s="35">
        <f t="shared" ref="AN6" si="63">AM6+1</f>
        <v>36</v>
      </c>
      <c r="AO6" s="35">
        <f t="shared" ref="AO6" si="64">AN6+1</f>
        <v>37</v>
      </c>
      <c r="AP6" s="35">
        <f t="shared" ref="AP6" si="65">AO6+1</f>
        <v>38</v>
      </c>
      <c r="AQ6" s="35">
        <f t="shared" ref="AQ6" si="66">AP6+1</f>
        <v>39</v>
      </c>
      <c r="AR6" s="35">
        <f t="shared" ref="AR6" si="67">AQ6+1</f>
        <v>40</v>
      </c>
      <c r="AS6" s="35">
        <f t="shared" ref="AS6" si="68">AR6+1</f>
        <v>41</v>
      </c>
      <c r="AT6" s="35">
        <f t="shared" si="0"/>
        <v>42</v>
      </c>
      <c r="AU6" s="35">
        <f t="shared" si="0"/>
        <v>43</v>
      </c>
      <c r="AV6" s="35">
        <f t="shared" si="0"/>
        <v>44</v>
      </c>
      <c r="AW6" s="35">
        <f t="shared" si="0"/>
        <v>45</v>
      </c>
      <c r="AX6" s="35">
        <f t="shared" si="0"/>
        <v>46</v>
      </c>
      <c r="AY6" s="35">
        <f t="shared" si="0"/>
        <v>47</v>
      </c>
      <c r="AZ6" s="35">
        <f t="shared" si="0"/>
        <v>48</v>
      </c>
      <c r="BA6" s="35">
        <f t="shared" si="0"/>
        <v>49</v>
      </c>
      <c r="BB6" s="36">
        <f t="shared" si="0"/>
        <v>50</v>
      </c>
    </row>
    <row r="7" spans="2:55" ht="20.100000000000001" customHeight="1" x14ac:dyDescent="0.15">
      <c r="B7" s="216"/>
      <c r="C7" s="25" t="s">
        <v>22</v>
      </c>
      <c r="D7" s="37">
        <f>入力!C6</f>
        <v>0</v>
      </c>
      <c r="E7" s="38">
        <f t="shared" ref="E7:N7" si="69">D7+1</f>
        <v>1</v>
      </c>
      <c r="F7" s="38">
        <f t="shared" si="69"/>
        <v>2</v>
      </c>
      <c r="G7" s="38">
        <f t="shared" si="69"/>
        <v>3</v>
      </c>
      <c r="H7" s="38">
        <f t="shared" si="69"/>
        <v>4</v>
      </c>
      <c r="I7" s="38">
        <f t="shared" si="69"/>
        <v>5</v>
      </c>
      <c r="J7" s="38">
        <f t="shared" si="69"/>
        <v>6</v>
      </c>
      <c r="K7" s="38">
        <f t="shared" si="69"/>
        <v>7</v>
      </c>
      <c r="L7" s="38">
        <f t="shared" si="69"/>
        <v>8</v>
      </c>
      <c r="M7" s="38">
        <f t="shared" si="69"/>
        <v>9</v>
      </c>
      <c r="N7" s="38">
        <f t="shared" si="69"/>
        <v>10</v>
      </c>
      <c r="O7" s="38">
        <f t="shared" ref="O7:X7" si="70">N7+1</f>
        <v>11</v>
      </c>
      <c r="P7" s="38">
        <f t="shared" si="70"/>
        <v>12</v>
      </c>
      <c r="Q7" s="38">
        <f t="shared" si="70"/>
        <v>13</v>
      </c>
      <c r="R7" s="38">
        <f t="shared" si="70"/>
        <v>14</v>
      </c>
      <c r="S7" s="38">
        <f t="shared" si="70"/>
        <v>15</v>
      </c>
      <c r="T7" s="38">
        <f t="shared" si="70"/>
        <v>16</v>
      </c>
      <c r="U7" s="38">
        <f t="shared" si="70"/>
        <v>17</v>
      </c>
      <c r="V7" s="38">
        <f t="shared" si="70"/>
        <v>18</v>
      </c>
      <c r="W7" s="38">
        <f t="shared" si="70"/>
        <v>19</v>
      </c>
      <c r="X7" s="38">
        <f t="shared" si="70"/>
        <v>20</v>
      </c>
      <c r="Y7" s="38">
        <f t="shared" ref="Y7:BB7" si="71">X7+1</f>
        <v>21</v>
      </c>
      <c r="Z7" s="38">
        <f t="shared" si="71"/>
        <v>22</v>
      </c>
      <c r="AA7" s="38">
        <f t="shared" si="71"/>
        <v>23</v>
      </c>
      <c r="AB7" s="38">
        <f t="shared" si="71"/>
        <v>24</v>
      </c>
      <c r="AC7" s="38">
        <f t="shared" si="71"/>
        <v>25</v>
      </c>
      <c r="AD7" s="38">
        <f t="shared" si="71"/>
        <v>26</v>
      </c>
      <c r="AE7" s="38">
        <f t="shared" si="71"/>
        <v>27</v>
      </c>
      <c r="AF7" s="38">
        <f t="shared" si="71"/>
        <v>28</v>
      </c>
      <c r="AG7" s="38">
        <f t="shared" si="71"/>
        <v>29</v>
      </c>
      <c r="AH7" s="38">
        <f t="shared" si="71"/>
        <v>30</v>
      </c>
      <c r="AI7" s="38">
        <f t="shared" si="71"/>
        <v>31</v>
      </c>
      <c r="AJ7" s="38">
        <f t="shared" si="71"/>
        <v>32</v>
      </c>
      <c r="AK7" s="38">
        <f t="shared" si="71"/>
        <v>33</v>
      </c>
      <c r="AL7" s="38">
        <f t="shared" si="71"/>
        <v>34</v>
      </c>
      <c r="AM7" s="38">
        <f t="shared" si="71"/>
        <v>35</v>
      </c>
      <c r="AN7" s="38">
        <f t="shared" si="71"/>
        <v>36</v>
      </c>
      <c r="AO7" s="38">
        <f t="shared" si="71"/>
        <v>37</v>
      </c>
      <c r="AP7" s="38">
        <f t="shared" si="71"/>
        <v>38</v>
      </c>
      <c r="AQ7" s="38">
        <f t="shared" si="71"/>
        <v>39</v>
      </c>
      <c r="AR7" s="38">
        <f t="shared" si="71"/>
        <v>40</v>
      </c>
      <c r="AS7" s="38">
        <f t="shared" si="71"/>
        <v>41</v>
      </c>
      <c r="AT7" s="38">
        <f t="shared" si="71"/>
        <v>42</v>
      </c>
      <c r="AU7" s="38">
        <f t="shared" si="71"/>
        <v>43</v>
      </c>
      <c r="AV7" s="38">
        <f t="shared" si="71"/>
        <v>44</v>
      </c>
      <c r="AW7" s="38">
        <f t="shared" si="71"/>
        <v>45</v>
      </c>
      <c r="AX7" s="38">
        <f t="shared" si="71"/>
        <v>46</v>
      </c>
      <c r="AY7" s="38">
        <f t="shared" si="71"/>
        <v>47</v>
      </c>
      <c r="AZ7" s="38">
        <f t="shared" si="71"/>
        <v>48</v>
      </c>
      <c r="BA7" s="38">
        <f t="shared" si="71"/>
        <v>49</v>
      </c>
      <c r="BB7" s="39">
        <f t="shared" si="71"/>
        <v>50</v>
      </c>
    </row>
    <row r="8" spans="2:55" ht="20.100000000000001" customHeight="1" x14ac:dyDescent="0.15">
      <c r="B8" s="216"/>
      <c r="C8" s="118" t="s">
        <v>32</v>
      </c>
      <c r="D8" s="37">
        <f>IF(入力!H10=1,入力!C10,0)</f>
        <v>0</v>
      </c>
      <c r="E8" s="38">
        <f>IF(D8&gt;0,D8+1,0)</f>
        <v>0</v>
      </c>
      <c r="F8" s="38">
        <f t="shared" ref="F8:BB10" si="72">IF(E8&gt;0,E8+1,0)</f>
        <v>0</v>
      </c>
      <c r="G8" s="38">
        <f t="shared" si="72"/>
        <v>0</v>
      </c>
      <c r="H8" s="38">
        <f t="shared" si="72"/>
        <v>0</v>
      </c>
      <c r="I8" s="38">
        <f t="shared" si="72"/>
        <v>0</v>
      </c>
      <c r="J8" s="38">
        <f t="shared" si="72"/>
        <v>0</v>
      </c>
      <c r="K8" s="38">
        <f t="shared" si="72"/>
        <v>0</v>
      </c>
      <c r="L8" s="38">
        <f t="shared" si="72"/>
        <v>0</v>
      </c>
      <c r="M8" s="38">
        <f t="shared" si="72"/>
        <v>0</v>
      </c>
      <c r="N8" s="38">
        <f t="shared" si="72"/>
        <v>0</v>
      </c>
      <c r="O8" s="38">
        <f t="shared" si="72"/>
        <v>0</v>
      </c>
      <c r="P8" s="38">
        <f t="shared" si="72"/>
        <v>0</v>
      </c>
      <c r="Q8" s="38">
        <f t="shared" si="72"/>
        <v>0</v>
      </c>
      <c r="R8" s="38">
        <f t="shared" si="72"/>
        <v>0</v>
      </c>
      <c r="S8" s="38">
        <f t="shared" si="72"/>
        <v>0</v>
      </c>
      <c r="T8" s="38">
        <f t="shared" si="72"/>
        <v>0</v>
      </c>
      <c r="U8" s="38">
        <f t="shared" si="72"/>
        <v>0</v>
      </c>
      <c r="V8" s="38">
        <f t="shared" si="72"/>
        <v>0</v>
      </c>
      <c r="W8" s="38">
        <f t="shared" si="72"/>
        <v>0</v>
      </c>
      <c r="X8" s="38">
        <f t="shared" si="72"/>
        <v>0</v>
      </c>
      <c r="Y8" s="38">
        <f t="shared" si="72"/>
        <v>0</v>
      </c>
      <c r="Z8" s="38">
        <f t="shared" si="72"/>
        <v>0</v>
      </c>
      <c r="AA8" s="38">
        <f t="shared" si="72"/>
        <v>0</v>
      </c>
      <c r="AB8" s="38">
        <f t="shared" si="72"/>
        <v>0</v>
      </c>
      <c r="AC8" s="38">
        <f t="shared" si="72"/>
        <v>0</v>
      </c>
      <c r="AD8" s="38">
        <f t="shared" si="72"/>
        <v>0</v>
      </c>
      <c r="AE8" s="38">
        <f t="shared" si="72"/>
        <v>0</v>
      </c>
      <c r="AF8" s="38">
        <f t="shared" si="72"/>
        <v>0</v>
      </c>
      <c r="AG8" s="38">
        <f t="shared" si="72"/>
        <v>0</v>
      </c>
      <c r="AH8" s="38">
        <f t="shared" si="72"/>
        <v>0</v>
      </c>
      <c r="AI8" s="38">
        <f t="shared" si="72"/>
        <v>0</v>
      </c>
      <c r="AJ8" s="38">
        <f t="shared" si="72"/>
        <v>0</v>
      </c>
      <c r="AK8" s="38">
        <f t="shared" si="72"/>
        <v>0</v>
      </c>
      <c r="AL8" s="38">
        <f t="shared" si="72"/>
        <v>0</v>
      </c>
      <c r="AM8" s="38">
        <f t="shared" si="72"/>
        <v>0</v>
      </c>
      <c r="AN8" s="38">
        <f t="shared" si="72"/>
        <v>0</v>
      </c>
      <c r="AO8" s="38">
        <f t="shared" si="72"/>
        <v>0</v>
      </c>
      <c r="AP8" s="38">
        <f t="shared" si="72"/>
        <v>0</v>
      </c>
      <c r="AQ8" s="38">
        <f t="shared" si="72"/>
        <v>0</v>
      </c>
      <c r="AR8" s="38">
        <f t="shared" si="72"/>
        <v>0</v>
      </c>
      <c r="AS8" s="38">
        <f t="shared" si="72"/>
        <v>0</v>
      </c>
      <c r="AT8" s="38">
        <f t="shared" si="72"/>
        <v>0</v>
      </c>
      <c r="AU8" s="38">
        <f t="shared" si="72"/>
        <v>0</v>
      </c>
      <c r="AV8" s="38">
        <f t="shared" si="72"/>
        <v>0</v>
      </c>
      <c r="AW8" s="38">
        <f t="shared" si="72"/>
        <v>0</v>
      </c>
      <c r="AX8" s="38">
        <f t="shared" si="72"/>
        <v>0</v>
      </c>
      <c r="AY8" s="38">
        <f t="shared" si="72"/>
        <v>0</v>
      </c>
      <c r="AZ8" s="38">
        <f t="shared" si="72"/>
        <v>0</v>
      </c>
      <c r="BA8" s="38">
        <f t="shared" si="72"/>
        <v>0</v>
      </c>
      <c r="BB8" s="39">
        <f t="shared" si="72"/>
        <v>0</v>
      </c>
    </row>
    <row r="9" spans="2:55" ht="20.100000000000001" customHeight="1" x14ac:dyDescent="0.15">
      <c r="B9" s="216"/>
      <c r="C9" s="118" t="s">
        <v>33</v>
      </c>
      <c r="D9" s="37">
        <f>IF(入力!H11=1,入力!C11,0)</f>
        <v>0</v>
      </c>
      <c r="E9" s="38">
        <f t="shared" ref="E9:T10" si="73">IF(D9&gt;0,D9+1,0)</f>
        <v>0</v>
      </c>
      <c r="F9" s="38">
        <f t="shared" si="73"/>
        <v>0</v>
      </c>
      <c r="G9" s="38">
        <f t="shared" si="73"/>
        <v>0</v>
      </c>
      <c r="H9" s="38">
        <f t="shared" si="73"/>
        <v>0</v>
      </c>
      <c r="I9" s="38">
        <f t="shared" si="73"/>
        <v>0</v>
      </c>
      <c r="J9" s="38">
        <f t="shared" si="73"/>
        <v>0</v>
      </c>
      <c r="K9" s="38">
        <f t="shared" si="73"/>
        <v>0</v>
      </c>
      <c r="L9" s="38">
        <f t="shared" si="73"/>
        <v>0</v>
      </c>
      <c r="M9" s="38">
        <f t="shared" si="73"/>
        <v>0</v>
      </c>
      <c r="N9" s="38">
        <f t="shared" si="73"/>
        <v>0</v>
      </c>
      <c r="O9" s="38">
        <f t="shared" si="73"/>
        <v>0</v>
      </c>
      <c r="P9" s="38">
        <f t="shared" si="73"/>
        <v>0</v>
      </c>
      <c r="Q9" s="38">
        <f t="shared" si="73"/>
        <v>0</v>
      </c>
      <c r="R9" s="38">
        <f t="shared" si="73"/>
        <v>0</v>
      </c>
      <c r="S9" s="38">
        <f t="shared" si="73"/>
        <v>0</v>
      </c>
      <c r="T9" s="38">
        <f t="shared" si="73"/>
        <v>0</v>
      </c>
      <c r="U9" s="38">
        <f t="shared" si="72"/>
        <v>0</v>
      </c>
      <c r="V9" s="38">
        <f t="shared" si="72"/>
        <v>0</v>
      </c>
      <c r="W9" s="38">
        <f t="shared" si="72"/>
        <v>0</v>
      </c>
      <c r="X9" s="38">
        <f t="shared" si="72"/>
        <v>0</v>
      </c>
      <c r="Y9" s="38">
        <f t="shared" si="72"/>
        <v>0</v>
      </c>
      <c r="Z9" s="38">
        <f t="shared" si="72"/>
        <v>0</v>
      </c>
      <c r="AA9" s="38">
        <f t="shared" si="72"/>
        <v>0</v>
      </c>
      <c r="AB9" s="38">
        <f t="shared" si="72"/>
        <v>0</v>
      </c>
      <c r="AC9" s="38">
        <f t="shared" si="72"/>
        <v>0</v>
      </c>
      <c r="AD9" s="38">
        <f t="shared" si="72"/>
        <v>0</v>
      </c>
      <c r="AE9" s="38">
        <f t="shared" si="72"/>
        <v>0</v>
      </c>
      <c r="AF9" s="38">
        <f t="shared" si="72"/>
        <v>0</v>
      </c>
      <c r="AG9" s="38">
        <f t="shared" si="72"/>
        <v>0</v>
      </c>
      <c r="AH9" s="38">
        <f t="shared" si="72"/>
        <v>0</v>
      </c>
      <c r="AI9" s="38">
        <f t="shared" si="72"/>
        <v>0</v>
      </c>
      <c r="AJ9" s="38">
        <f t="shared" si="72"/>
        <v>0</v>
      </c>
      <c r="AK9" s="38">
        <f t="shared" si="72"/>
        <v>0</v>
      </c>
      <c r="AL9" s="38">
        <f t="shared" si="72"/>
        <v>0</v>
      </c>
      <c r="AM9" s="38">
        <f t="shared" si="72"/>
        <v>0</v>
      </c>
      <c r="AN9" s="38">
        <f t="shared" si="72"/>
        <v>0</v>
      </c>
      <c r="AO9" s="38">
        <f t="shared" si="72"/>
        <v>0</v>
      </c>
      <c r="AP9" s="38">
        <f t="shared" si="72"/>
        <v>0</v>
      </c>
      <c r="AQ9" s="38">
        <f t="shared" si="72"/>
        <v>0</v>
      </c>
      <c r="AR9" s="38">
        <f t="shared" si="72"/>
        <v>0</v>
      </c>
      <c r="AS9" s="38">
        <f t="shared" si="72"/>
        <v>0</v>
      </c>
      <c r="AT9" s="38">
        <f t="shared" si="72"/>
        <v>0</v>
      </c>
      <c r="AU9" s="38">
        <f t="shared" si="72"/>
        <v>0</v>
      </c>
      <c r="AV9" s="38">
        <f t="shared" si="72"/>
        <v>0</v>
      </c>
      <c r="AW9" s="38">
        <f t="shared" si="72"/>
        <v>0</v>
      </c>
      <c r="AX9" s="38">
        <f t="shared" si="72"/>
        <v>0</v>
      </c>
      <c r="AY9" s="38">
        <f t="shared" si="72"/>
        <v>0</v>
      </c>
      <c r="AZ9" s="38">
        <f t="shared" si="72"/>
        <v>0</v>
      </c>
      <c r="BA9" s="38">
        <f t="shared" si="72"/>
        <v>0</v>
      </c>
      <c r="BB9" s="39">
        <f t="shared" si="72"/>
        <v>0</v>
      </c>
    </row>
    <row r="10" spans="2:55" ht="20.100000000000001" customHeight="1" x14ac:dyDescent="0.15">
      <c r="B10" s="216"/>
      <c r="C10" s="118" t="s">
        <v>34</v>
      </c>
      <c r="D10" s="37">
        <f>IF(入力!H12=1,入力!C12,0)</f>
        <v>0</v>
      </c>
      <c r="E10" s="38">
        <f t="shared" si="73"/>
        <v>0</v>
      </c>
      <c r="F10" s="38">
        <f t="shared" si="72"/>
        <v>0</v>
      </c>
      <c r="G10" s="38">
        <f t="shared" si="72"/>
        <v>0</v>
      </c>
      <c r="H10" s="38">
        <f t="shared" si="72"/>
        <v>0</v>
      </c>
      <c r="I10" s="38">
        <f t="shared" si="72"/>
        <v>0</v>
      </c>
      <c r="J10" s="38">
        <f t="shared" si="72"/>
        <v>0</v>
      </c>
      <c r="K10" s="38">
        <f t="shared" si="72"/>
        <v>0</v>
      </c>
      <c r="L10" s="38">
        <f t="shared" si="72"/>
        <v>0</v>
      </c>
      <c r="M10" s="38">
        <f t="shared" si="72"/>
        <v>0</v>
      </c>
      <c r="N10" s="38">
        <f t="shared" si="72"/>
        <v>0</v>
      </c>
      <c r="O10" s="38">
        <f t="shared" si="72"/>
        <v>0</v>
      </c>
      <c r="P10" s="38">
        <f t="shared" si="72"/>
        <v>0</v>
      </c>
      <c r="Q10" s="38">
        <f t="shared" si="72"/>
        <v>0</v>
      </c>
      <c r="R10" s="38">
        <f t="shared" si="72"/>
        <v>0</v>
      </c>
      <c r="S10" s="38">
        <f t="shared" si="72"/>
        <v>0</v>
      </c>
      <c r="T10" s="38">
        <f t="shared" si="72"/>
        <v>0</v>
      </c>
      <c r="U10" s="38">
        <f t="shared" si="72"/>
        <v>0</v>
      </c>
      <c r="V10" s="38">
        <f t="shared" si="72"/>
        <v>0</v>
      </c>
      <c r="W10" s="38">
        <f t="shared" si="72"/>
        <v>0</v>
      </c>
      <c r="X10" s="38">
        <f t="shared" si="72"/>
        <v>0</v>
      </c>
      <c r="Y10" s="38">
        <f t="shared" si="72"/>
        <v>0</v>
      </c>
      <c r="Z10" s="38">
        <f t="shared" si="72"/>
        <v>0</v>
      </c>
      <c r="AA10" s="38">
        <f t="shared" si="72"/>
        <v>0</v>
      </c>
      <c r="AB10" s="38">
        <f t="shared" si="72"/>
        <v>0</v>
      </c>
      <c r="AC10" s="38">
        <f t="shared" si="72"/>
        <v>0</v>
      </c>
      <c r="AD10" s="38">
        <f t="shared" si="72"/>
        <v>0</v>
      </c>
      <c r="AE10" s="38">
        <f t="shared" si="72"/>
        <v>0</v>
      </c>
      <c r="AF10" s="38">
        <f t="shared" si="72"/>
        <v>0</v>
      </c>
      <c r="AG10" s="38">
        <f t="shared" si="72"/>
        <v>0</v>
      </c>
      <c r="AH10" s="38">
        <f t="shared" si="72"/>
        <v>0</v>
      </c>
      <c r="AI10" s="38">
        <f t="shared" si="72"/>
        <v>0</v>
      </c>
      <c r="AJ10" s="38">
        <f t="shared" si="72"/>
        <v>0</v>
      </c>
      <c r="AK10" s="38">
        <f t="shared" si="72"/>
        <v>0</v>
      </c>
      <c r="AL10" s="38">
        <f t="shared" si="72"/>
        <v>0</v>
      </c>
      <c r="AM10" s="38">
        <f t="shared" si="72"/>
        <v>0</v>
      </c>
      <c r="AN10" s="38">
        <f t="shared" si="72"/>
        <v>0</v>
      </c>
      <c r="AO10" s="38">
        <f t="shared" si="72"/>
        <v>0</v>
      </c>
      <c r="AP10" s="38">
        <f t="shared" si="72"/>
        <v>0</v>
      </c>
      <c r="AQ10" s="38">
        <f t="shared" si="72"/>
        <v>0</v>
      </c>
      <c r="AR10" s="38">
        <f t="shared" si="72"/>
        <v>0</v>
      </c>
      <c r="AS10" s="38">
        <f t="shared" si="72"/>
        <v>0</v>
      </c>
      <c r="AT10" s="38">
        <f t="shared" si="72"/>
        <v>0</v>
      </c>
      <c r="AU10" s="38">
        <f t="shared" si="72"/>
        <v>0</v>
      </c>
      <c r="AV10" s="38">
        <f t="shared" si="72"/>
        <v>0</v>
      </c>
      <c r="AW10" s="38">
        <f t="shared" si="72"/>
        <v>0</v>
      </c>
      <c r="AX10" s="38">
        <f t="shared" si="72"/>
        <v>0</v>
      </c>
      <c r="AY10" s="38">
        <f t="shared" si="72"/>
        <v>0</v>
      </c>
      <c r="AZ10" s="38">
        <f t="shared" si="72"/>
        <v>0</v>
      </c>
      <c r="BA10" s="38">
        <f t="shared" si="72"/>
        <v>0</v>
      </c>
      <c r="BB10" s="39">
        <f t="shared" si="72"/>
        <v>0</v>
      </c>
    </row>
    <row r="11" spans="2:55" ht="20.100000000000001" customHeight="1" x14ac:dyDescent="0.15">
      <c r="B11" s="216"/>
      <c r="C11" s="32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9"/>
    </row>
    <row r="12" spans="2:55" ht="20.100000000000001" customHeight="1" x14ac:dyDescent="0.15">
      <c r="B12" s="216"/>
      <c r="C12" s="113" t="s">
        <v>94</v>
      </c>
      <c r="D12" s="114">
        <f>COUNTIF(D6:D10,"&gt;0")+IF(D8&gt;25,-1,0)+IF(D9&gt;25,-1,0)+IF(D10&gt;25,-1,0)</f>
        <v>0</v>
      </c>
      <c r="E12" s="115">
        <f t="shared" ref="E12:BB12" si="74">COUNTIF(E6:E10,"&gt;0")+IF(E8&gt;25,-1,0)+IF(E9&gt;25,-1,0)+IF(E10&gt;25,-1,0)</f>
        <v>2</v>
      </c>
      <c r="F12" s="115">
        <f t="shared" si="74"/>
        <v>2</v>
      </c>
      <c r="G12" s="115">
        <f t="shared" si="74"/>
        <v>2</v>
      </c>
      <c r="H12" s="115">
        <f t="shared" si="74"/>
        <v>2</v>
      </c>
      <c r="I12" s="115">
        <f t="shared" si="74"/>
        <v>2</v>
      </c>
      <c r="J12" s="115">
        <f t="shared" si="74"/>
        <v>2</v>
      </c>
      <c r="K12" s="115">
        <f t="shared" si="74"/>
        <v>2</v>
      </c>
      <c r="L12" s="115">
        <f t="shared" si="74"/>
        <v>2</v>
      </c>
      <c r="M12" s="115">
        <f t="shared" si="74"/>
        <v>2</v>
      </c>
      <c r="N12" s="115">
        <f t="shared" si="74"/>
        <v>2</v>
      </c>
      <c r="O12" s="115">
        <f t="shared" si="74"/>
        <v>2</v>
      </c>
      <c r="P12" s="115">
        <f t="shared" si="74"/>
        <v>2</v>
      </c>
      <c r="Q12" s="115">
        <f t="shared" si="74"/>
        <v>2</v>
      </c>
      <c r="R12" s="115">
        <f t="shared" si="74"/>
        <v>2</v>
      </c>
      <c r="S12" s="115">
        <f t="shared" si="74"/>
        <v>2</v>
      </c>
      <c r="T12" s="115">
        <f t="shared" si="74"/>
        <v>2</v>
      </c>
      <c r="U12" s="115">
        <f t="shared" si="74"/>
        <v>2</v>
      </c>
      <c r="V12" s="115">
        <f t="shared" si="74"/>
        <v>2</v>
      </c>
      <c r="W12" s="115">
        <f t="shared" si="74"/>
        <v>2</v>
      </c>
      <c r="X12" s="115">
        <f t="shared" si="74"/>
        <v>2</v>
      </c>
      <c r="Y12" s="115">
        <f t="shared" si="74"/>
        <v>2</v>
      </c>
      <c r="Z12" s="115">
        <f t="shared" si="74"/>
        <v>2</v>
      </c>
      <c r="AA12" s="115">
        <f t="shared" si="74"/>
        <v>2</v>
      </c>
      <c r="AB12" s="115">
        <f t="shared" si="74"/>
        <v>2</v>
      </c>
      <c r="AC12" s="115">
        <f t="shared" si="74"/>
        <v>2</v>
      </c>
      <c r="AD12" s="115">
        <f t="shared" si="74"/>
        <v>2</v>
      </c>
      <c r="AE12" s="115">
        <f t="shared" si="74"/>
        <v>2</v>
      </c>
      <c r="AF12" s="115">
        <f t="shared" si="74"/>
        <v>2</v>
      </c>
      <c r="AG12" s="115">
        <f t="shared" si="74"/>
        <v>2</v>
      </c>
      <c r="AH12" s="115">
        <f t="shared" si="74"/>
        <v>2</v>
      </c>
      <c r="AI12" s="115">
        <f t="shared" si="74"/>
        <v>2</v>
      </c>
      <c r="AJ12" s="115">
        <f t="shared" si="74"/>
        <v>2</v>
      </c>
      <c r="AK12" s="115">
        <f t="shared" si="74"/>
        <v>2</v>
      </c>
      <c r="AL12" s="115">
        <f t="shared" si="74"/>
        <v>2</v>
      </c>
      <c r="AM12" s="115">
        <f t="shared" si="74"/>
        <v>2</v>
      </c>
      <c r="AN12" s="115">
        <f t="shared" si="74"/>
        <v>2</v>
      </c>
      <c r="AO12" s="115">
        <f t="shared" si="74"/>
        <v>2</v>
      </c>
      <c r="AP12" s="115">
        <f t="shared" si="74"/>
        <v>2</v>
      </c>
      <c r="AQ12" s="115">
        <f t="shared" si="74"/>
        <v>2</v>
      </c>
      <c r="AR12" s="115">
        <f t="shared" si="74"/>
        <v>2</v>
      </c>
      <c r="AS12" s="115">
        <f t="shared" si="74"/>
        <v>2</v>
      </c>
      <c r="AT12" s="115">
        <f t="shared" si="74"/>
        <v>2</v>
      </c>
      <c r="AU12" s="115">
        <f t="shared" si="74"/>
        <v>2</v>
      </c>
      <c r="AV12" s="115">
        <f t="shared" si="74"/>
        <v>2</v>
      </c>
      <c r="AW12" s="115">
        <f t="shared" si="74"/>
        <v>2</v>
      </c>
      <c r="AX12" s="115">
        <f t="shared" si="74"/>
        <v>2</v>
      </c>
      <c r="AY12" s="115">
        <f t="shared" si="74"/>
        <v>2</v>
      </c>
      <c r="AZ12" s="115">
        <f t="shared" si="74"/>
        <v>2</v>
      </c>
      <c r="BA12" s="115">
        <f t="shared" si="74"/>
        <v>2</v>
      </c>
      <c r="BB12" s="116">
        <f t="shared" si="74"/>
        <v>2</v>
      </c>
    </row>
    <row r="13" spans="2:55" ht="20.100000000000001" customHeight="1" x14ac:dyDescent="0.15">
      <c r="B13" s="216"/>
      <c r="C13" s="33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2:55" ht="50.1" customHeight="1" x14ac:dyDescent="0.15">
      <c r="B14" s="217" t="s">
        <v>13</v>
      </c>
      <c r="C14" s="171" t="s">
        <v>14</v>
      </c>
      <c r="D14" s="143"/>
      <c r="E14" s="144"/>
      <c r="F14" s="144"/>
      <c r="G14" s="145"/>
      <c r="H14" s="144"/>
      <c r="I14" s="145"/>
      <c r="J14" s="145"/>
      <c r="K14" s="144"/>
      <c r="L14" s="144"/>
      <c r="M14" s="145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5"/>
      <c r="AT14" s="145"/>
      <c r="AU14" s="145"/>
      <c r="AV14" s="144"/>
      <c r="AW14" s="145"/>
      <c r="AX14" s="145"/>
      <c r="AY14" s="145"/>
      <c r="AZ14" s="145"/>
      <c r="BA14" s="145"/>
      <c r="BB14" s="146"/>
    </row>
    <row r="15" spans="2:55" ht="50.1" customHeight="1" thickBot="1" x14ac:dyDescent="0.2">
      <c r="B15" s="218"/>
      <c r="C15" s="172" t="s">
        <v>26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2"/>
    </row>
    <row r="16" spans="2:55" ht="20.100000000000001" customHeight="1" x14ac:dyDescent="0.15">
      <c r="B16" s="200" t="s">
        <v>28</v>
      </c>
      <c r="C16" s="9" t="s">
        <v>125</v>
      </c>
      <c r="D16" s="43" t="e">
        <f>HLOOKUP(D6,年収!$C$3:$BW$8,6,FALSE)</f>
        <v>#N/A</v>
      </c>
      <c r="E16" s="43" t="e">
        <f>HLOOKUP(E6,年収!$C$3:$BW$8,6,FALSE)</f>
        <v>#N/A</v>
      </c>
      <c r="F16" s="43" t="e">
        <f>HLOOKUP(F6,年収!$C$3:$BW$8,6,FALSE)</f>
        <v>#N/A</v>
      </c>
      <c r="G16" s="43" t="e">
        <f>HLOOKUP(G6,年収!$C$3:$BW$8,6,FALSE)</f>
        <v>#N/A</v>
      </c>
      <c r="H16" s="43" t="e">
        <f>HLOOKUP(H6,年収!$C$3:$BW$8,6,FALSE)</f>
        <v>#N/A</v>
      </c>
      <c r="I16" s="43" t="e">
        <f>HLOOKUP(I6,年収!$C$3:$BW$8,6,FALSE)</f>
        <v>#N/A</v>
      </c>
      <c r="J16" s="43" t="e">
        <f>HLOOKUP(J6,年収!$C$3:$BW$8,6,FALSE)</f>
        <v>#N/A</v>
      </c>
      <c r="K16" s="43" t="e">
        <f>HLOOKUP(K6,年収!$C$3:$BW$8,6,FALSE)</f>
        <v>#N/A</v>
      </c>
      <c r="L16" s="43" t="e">
        <f>HLOOKUP(L6,年収!$C$3:$BW$8,6,FALSE)</f>
        <v>#N/A</v>
      </c>
      <c r="M16" s="43" t="e">
        <f>HLOOKUP(M6,年収!$C$3:$BW$8,6,FALSE)</f>
        <v>#N/A</v>
      </c>
      <c r="N16" s="43" t="e">
        <f>HLOOKUP(N6,年収!$C$3:$BW$8,6,FALSE)</f>
        <v>#N/A</v>
      </c>
      <c r="O16" s="43" t="e">
        <f>HLOOKUP(O6,年収!$C$3:$BW$8,6,FALSE)</f>
        <v>#N/A</v>
      </c>
      <c r="P16" s="43" t="e">
        <f>HLOOKUP(P6,年収!$C$3:$BW$8,6,FALSE)</f>
        <v>#N/A</v>
      </c>
      <c r="Q16" s="43" t="e">
        <f>HLOOKUP(Q6,年収!$C$3:$BW$8,6,FALSE)</f>
        <v>#N/A</v>
      </c>
      <c r="R16" s="43" t="e">
        <f>HLOOKUP(R6,年収!$C$3:$BW$8,6,FALSE)</f>
        <v>#N/A</v>
      </c>
      <c r="S16" s="43" t="e">
        <f>HLOOKUP(S6,年収!$C$3:$BW$8,6,FALSE)</f>
        <v>#N/A</v>
      </c>
      <c r="T16" s="43" t="e">
        <f>HLOOKUP(T6,年収!$C$3:$BW$8,6,FALSE)</f>
        <v>#N/A</v>
      </c>
      <c r="U16" s="43" t="e">
        <f>HLOOKUP(U6,年収!$C$3:$BW$8,6,FALSE)</f>
        <v>#N/A</v>
      </c>
      <c r="V16" s="43">
        <f>HLOOKUP(V6,年収!$C$3:$BW$8,6,FALSE)</f>
        <v>280</v>
      </c>
      <c r="W16" s="43">
        <f>HLOOKUP(W6,年収!$C$3:$BW$8,6,FALSE)</f>
        <v>280</v>
      </c>
      <c r="X16" s="43">
        <f>HLOOKUP(X6,年収!$C$3:$BW$8,6,FALSE)</f>
        <v>280</v>
      </c>
      <c r="Y16" s="43">
        <f>HLOOKUP(Y6,年収!$C$3:$BW$8,6,FALSE)</f>
        <v>280</v>
      </c>
      <c r="Z16" s="43">
        <f>HLOOKUP(Z6,年収!$C$3:$BW$8,6,FALSE)</f>
        <v>280</v>
      </c>
      <c r="AA16" s="43">
        <f>HLOOKUP(AA6,年収!$C$3:$BW$8,6,FALSE)</f>
        <v>280</v>
      </c>
      <c r="AB16" s="43">
        <f>HLOOKUP(AB6,年収!$C$3:$BW$8,6,FALSE)</f>
        <v>280</v>
      </c>
      <c r="AC16" s="43">
        <f>HLOOKUP(AC6,年収!$C$3:$BW$8,6,FALSE)</f>
        <v>300</v>
      </c>
      <c r="AD16" s="43">
        <f>HLOOKUP(AD6,年収!$C$3:$BW$8,6,FALSE)</f>
        <v>300</v>
      </c>
      <c r="AE16" s="43">
        <f>HLOOKUP(AE6,年収!$C$3:$BW$8,6,FALSE)</f>
        <v>300</v>
      </c>
      <c r="AF16" s="43">
        <f>HLOOKUP(AF6,年収!$C$3:$BW$8,6,FALSE)</f>
        <v>300</v>
      </c>
      <c r="AG16" s="43">
        <f>HLOOKUP(AG6,年収!$C$3:$BW$8,6,FALSE)</f>
        <v>300</v>
      </c>
      <c r="AH16" s="43">
        <f>HLOOKUP(AH6,年収!$C$3:$BW$8,6,FALSE)</f>
        <v>330</v>
      </c>
      <c r="AI16" s="43">
        <f>HLOOKUP(AI6,年収!$C$3:$BW$8,6,FALSE)</f>
        <v>330</v>
      </c>
      <c r="AJ16" s="43">
        <f>HLOOKUP(AJ6,年収!$C$3:$BW$8,6,FALSE)</f>
        <v>330</v>
      </c>
      <c r="AK16" s="43">
        <f>HLOOKUP(AK6,年収!$C$3:$BW$8,6,FALSE)</f>
        <v>330</v>
      </c>
      <c r="AL16" s="43">
        <f>HLOOKUP(AL6,年収!$C$3:$BW$8,6,FALSE)</f>
        <v>330</v>
      </c>
      <c r="AM16" s="43">
        <f>HLOOKUP(AM6,年収!$C$3:$BW$8,6,FALSE)</f>
        <v>360</v>
      </c>
      <c r="AN16" s="43">
        <f>HLOOKUP(AN6,年収!$C$3:$BW$8,6,FALSE)</f>
        <v>360</v>
      </c>
      <c r="AO16" s="43">
        <f>HLOOKUP(AO6,年収!$C$3:$BW$8,6,FALSE)</f>
        <v>360</v>
      </c>
      <c r="AP16" s="43">
        <f>HLOOKUP(AP6,年収!$C$3:$BW$8,6,FALSE)</f>
        <v>360</v>
      </c>
      <c r="AQ16" s="43">
        <f>HLOOKUP(AQ6,年収!$C$3:$BW$8,6,FALSE)</f>
        <v>360</v>
      </c>
      <c r="AR16" s="43">
        <f>HLOOKUP(AR6,年収!$C$3:$BW$8,6,FALSE)</f>
        <v>390</v>
      </c>
      <c r="AS16" s="43">
        <f>HLOOKUP(AS6,年収!$C$3:$BW$8,6,FALSE)</f>
        <v>390</v>
      </c>
      <c r="AT16" s="43">
        <f>HLOOKUP(AT6,年収!$C$3:$BW$8,6,FALSE)</f>
        <v>390</v>
      </c>
      <c r="AU16" s="43">
        <f>HLOOKUP(AU6,年収!$C$3:$BW$8,6,FALSE)</f>
        <v>390</v>
      </c>
      <c r="AV16" s="43">
        <f>HLOOKUP(AV6,年収!$C$3:$BW$8,6,FALSE)</f>
        <v>390</v>
      </c>
      <c r="AW16" s="43">
        <f>HLOOKUP(AW6,年収!$C$3:$BW$8,6,FALSE)</f>
        <v>420</v>
      </c>
      <c r="AX16" s="43">
        <f>HLOOKUP(AX6,年収!$C$3:$BW$8,6,FALSE)</f>
        <v>420</v>
      </c>
      <c r="AY16" s="43">
        <f>HLOOKUP(AY6,年収!$C$3:$BW$8,6,FALSE)</f>
        <v>420</v>
      </c>
      <c r="AZ16" s="43">
        <f>HLOOKUP(AZ6,年収!$C$3:$BW$8,6,FALSE)</f>
        <v>420</v>
      </c>
      <c r="BA16" s="43">
        <f>HLOOKUP(BA6,年収!$C$3:$BW$8,6,FALSE)</f>
        <v>420</v>
      </c>
      <c r="BB16" s="44">
        <f>HLOOKUP(BB6,年収!$C$3:$BW$8,6,FALSE)</f>
        <v>420</v>
      </c>
      <c r="BC16" s="147" t="e">
        <f t="shared" ref="BC16:BC21" si="75">SUM(D16:BB16)</f>
        <v>#N/A</v>
      </c>
    </row>
    <row r="17" spans="2:55" ht="20.100000000000001" customHeight="1" x14ac:dyDescent="0.15">
      <c r="B17" s="201"/>
      <c r="C17" s="117" t="s">
        <v>75</v>
      </c>
      <c r="D17" s="45">
        <f>IF(入力!$C$7=入力!$H$7,HLOOKUP(D7,年収!$C$11:$BW$29,7,FALSE),IF(入力!$C$7=入力!$I$7,HLOOKUP(D7,年収!$C$11:$BW$29,13,FALSE),IF(入力!$C$7=入力!$J$7,HLOOKUP(D7,年収!$C$11:$BW$29,19,FALSE),0)))</f>
        <v>0</v>
      </c>
      <c r="E17" s="96">
        <f>IF(入力!$C$7=入力!$H$7,HLOOKUP(E7,年収!$C$11:$BW$29,7,FALSE),IF(入力!$C$7=入力!$I$7,HLOOKUP(E7,年収!$C$11:$BW$29,13,FALSE),IF(入力!$C$7=入力!$J$7,HLOOKUP(E7,年収!$C$11:$BW$29,19,FALSE),0)))</f>
        <v>0</v>
      </c>
      <c r="F17" s="46">
        <f>IF(入力!$C$7=入力!$H$7,HLOOKUP(F7,年収!$C$11:$BW$29,7,FALSE),IF(入力!$C$7=入力!$I$7,HLOOKUP(F7,年収!$C$11:$BW$29,13,FALSE),IF(入力!$C$7=入力!$J$7,HLOOKUP(F7,年収!$C$11:$BW$29,19,FALSE),0)))</f>
        <v>0</v>
      </c>
      <c r="G17" s="46">
        <f>IF(入力!$C$7=入力!$H$7,HLOOKUP(G7,年収!$C$11:$BW$29,7,FALSE),IF(入力!$C$7=入力!$I$7,HLOOKUP(G7,年収!$C$11:$BW$29,13,FALSE),IF(入力!$C$7=入力!$J$7,HLOOKUP(G7,年収!$C$11:$BW$29,19,FALSE),0)))</f>
        <v>0</v>
      </c>
      <c r="H17" s="96">
        <f>IF(入力!$C$7=入力!$H$7,HLOOKUP(H7,年収!$C$11:$BW$29,7,FALSE),IF(入力!$C$7=入力!$I$7,HLOOKUP(H7,年収!$C$11:$BW$29,13,FALSE),IF(入力!$C$7=入力!$J$7,HLOOKUP(H7,年収!$C$11:$BW$29,19,FALSE),0)))</f>
        <v>0</v>
      </c>
      <c r="I17" s="46">
        <f>IF(入力!$C$7=入力!$H$7,HLOOKUP(I7,年収!$C$11:$BW$29,7,FALSE),IF(入力!$C$7=入力!$I$7,HLOOKUP(I7,年収!$C$11:$BW$29,13,FALSE),IF(入力!$C$7=入力!$J$7,HLOOKUP(I7,年収!$C$11:$BW$29,19,FALSE),0)))</f>
        <v>0</v>
      </c>
      <c r="J17" s="46">
        <f>IF(入力!$C$7=入力!$H$7,HLOOKUP(J7,年収!$C$11:$BW$29,7,FALSE),IF(入力!$C$7=入力!$I$7,HLOOKUP(J7,年収!$C$11:$BW$29,13,FALSE),IF(入力!$C$7=入力!$J$7,HLOOKUP(J7,年収!$C$11:$BW$29,19,FALSE),0)))</f>
        <v>0</v>
      </c>
      <c r="K17" s="46">
        <f>IF(入力!$C$7=入力!$H$7,HLOOKUP(K7,年収!$C$11:$BW$29,7,FALSE),IF(入力!$C$7=入力!$I$7,HLOOKUP(K7,年収!$C$11:$BW$29,13,FALSE),IF(入力!$C$7=入力!$J$7,HLOOKUP(K7,年収!$C$11:$BW$29,19,FALSE),0)))</f>
        <v>0</v>
      </c>
      <c r="L17" s="46">
        <f>IF(入力!$C$7=入力!$H$7,HLOOKUP(L7,年収!$C$11:$BW$29,7,FALSE),IF(入力!$C$7=入力!$I$7,HLOOKUP(L7,年収!$C$11:$BW$29,13,FALSE),IF(入力!$C$7=入力!$J$7,HLOOKUP(L7,年収!$C$11:$BW$29,19,FALSE),0)))</f>
        <v>0</v>
      </c>
      <c r="M17" s="46">
        <f>IF(入力!$C$7=入力!$H$7,HLOOKUP(M7,年収!$C$11:$BW$29,7,FALSE),IF(入力!$C$7=入力!$I$7,HLOOKUP(M7,年収!$C$11:$BW$29,13,FALSE),IF(入力!$C$7=入力!$J$7,HLOOKUP(M7,年収!$C$11:$BW$29,19,FALSE),0)))</f>
        <v>0</v>
      </c>
      <c r="N17" s="46">
        <f>IF(入力!$C$7=入力!$H$7,HLOOKUP(N7,年収!$C$11:$BW$29,7,FALSE),IF(入力!$C$7=入力!$I$7,HLOOKUP(N7,年収!$C$11:$BW$29,13,FALSE),IF(入力!$C$7=入力!$J$7,HLOOKUP(N7,年収!$C$11:$BW$29,19,FALSE),0)))</f>
        <v>0</v>
      </c>
      <c r="O17" s="46">
        <f>IF(入力!$C$7=入力!$H$7,HLOOKUP(O7,年収!$C$11:$BW$29,7,FALSE),IF(入力!$C$7=入力!$I$7,HLOOKUP(O7,年収!$C$11:$BW$29,13,FALSE),IF(入力!$C$7=入力!$J$7,HLOOKUP(O7,年収!$C$11:$BW$29,19,FALSE),0)))</f>
        <v>0</v>
      </c>
      <c r="P17" s="46">
        <f>IF(入力!$C$7=入力!$H$7,HLOOKUP(P7,年収!$C$11:$BW$29,7,FALSE),IF(入力!$C$7=入力!$I$7,HLOOKUP(P7,年収!$C$11:$BW$29,13,FALSE),IF(入力!$C$7=入力!$J$7,HLOOKUP(P7,年収!$C$11:$BW$29,19,FALSE),0)))</f>
        <v>0</v>
      </c>
      <c r="Q17" s="46">
        <f>IF(入力!$C$7=入力!$H$7,HLOOKUP(Q7,年収!$C$11:$BW$29,7,FALSE),IF(入力!$C$7=入力!$I$7,HLOOKUP(Q7,年収!$C$11:$BW$29,13,FALSE),IF(入力!$C$7=入力!$J$7,HLOOKUP(Q7,年収!$C$11:$BW$29,19,FALSE),0)))</f>
        <v>0</v>
      </c>
      <c r="R17" s="46">
        <f>IF(入力!$C$7=入力!$H$7,HLOOKUP(R7,年収!$C$11:$BW$29,7,FALSE),IF(入力!$C$7=入力!$I$7,HLOOKUP(R7,年収!$C$11:$BW$29,13,FALSE),IF(入力!$C$7=入力!$J$7,HLOOKUP(R7,年収!$C$11:$BW$29,19,FALSE),0)))</f>
        <v>0</v>
      </c>
      <c r="S17" s="46">
        <f>IF(入力!$C$7=入力!$H$7,HLOOKUP(S7,年収!$C$11:$BW$29,7,FALSE),IF(入力!$C$7=入力!$I$7,HLOOKUP(S7,年収!$C$11:$BW$29,13,FALSE),IF(入力!$C$7=入力!$J$7,HLOOKUP(S7,年収!$C$11:$BW$29,19,FALSE),0)))</f>
        <v>0</v>
      </c>
      <c r="T17" s="46">
        <f>IF(入力!$C$7=入力!$H$7,HLOOKUP(T7,年収!$C$11:$BW$29,7,FALSE),IF(入力!$C$7=入力!$I$7,HLOOKUP(T7,年収!$C$11:$BW$29,13,FALSE),IF(入力!$C$7=入力!$J$7,HLOOKUP(T7,年収!$C$11:$BW$29,19,FALSE),0)))</f>
        <v>0</v>
      </c>
      <c r="U17" s="46">
        <f>IF(入力!$C$7=入力!$H$7,HLOOKUP(U7,年収!$C$11:$BW$29,7,FALSE),IF(入力!$C$7=入力!$I$7,HLOOKUP(U7,年収!$C$11:$BW$29,13,FALSE),IF(入力!$C$7=入力!$J$7,HLOOKUP(U7,年収!$C$11:$BW$29,19,FALSE),0)))</f>
        <v>0</v>
      </c>
      <c r="V17" s="46">
        <f>IF(入力!$C$7=入力!$H$7,HLOOKUP(V7,年収!$C$11:$BW$29,7,FALSE),IF(入力!$C$7=入力!$I$7,HLOOKUP(V7,年収!$C$11:$BW$29,13,FALSE),IF(入力!$C$7=入力!$J$7,HLOOKUP(V7,年収!$C$11:$BW$29,19,FALSE),0)))</f>
        <v>0</v>
      </c>
      <c r="W17" s="46">
        <f>IF(入力!$C$7=入力!$H$7,HLOOKUP(W7,年収!$C$11:$BW$29,7,FALSE),IF(入力!$C$7=入力!$I$7,HLOOKUP(W7,年収!$C$11:$BW$29,13,FALSE),IF(入力!$C$7=入力!$J$7,HLOOKUP(W7,年収!$C$11:$BW$29,19,FALSE),0)))</f>
        <v>0</v>
      </c>
      <c r="X17" s="46">
        <f>IF(入力!$C$7=入力!$H$7,HLOOKUP(X7,年収!$C$11:$BW$29,7,FALSE),IF(入力!$C$7=入力!$I$7,HLOOKUP(X7,年収!$C$11:$BW$29,13,FALSE),IF(入力!$C$7=入力!$J$7,HLOOKUP(X7,年収!$C$11:$BW$29,19,FALSE),0)))</f>
        <v>0</v>
      </c>
      <c r="Y17" s="46">
        <f>IF(入力!$C$7=入力!$H$7,HLOOKUP(Y7,年収!$C$11:$BW$29,7,FALSE),IF(入力!$C$7=入力!$I$7,HLOOKUP(Y7,年収!$C$11:$BW$29,13,FALSE),IF(入力!$C$7=入力!$J$7,HLOOKUP(Y7,年収!$C$11:$BW$29,19,FALSE),0)))</f>
        <v>0</v>
      </c>
      <c r="Z17" s="46">
        <f>IF(入力!$C$7=入力!$H$7,HLOOKUP(Z7,年収!$C$11:$BW$29,7,FALSE),IF(入力!$C$7=入力!$I$7,HLOOKUP(Z7,年収!$C$11:$BW$29,13,FALSE),IF(入力!$C$7=入力!$J$7,HLOOKUP(Z7,年収!$C$11:$BW$29,19,FALSE),0)))</f>
        <v>0</v>
      </c>
      <c r="AA17" s="46">
        <f>IF(入力!$C$7=入力!$H$7,HLOOKUP(AA7,年収!$C$11:$BW$29,7,FALSE),IF(入力!$C$7=入力!$I$7,HLOOKUP(AA7,年収!$C$11:$BW$29,13,FALSE),IF(入力!$C$7=入力!$J$7,HLOOKUP(AA7,年収!$C$11:$BW$29,19,FALSE),0)))</f>
        <v>0</v>
      </c>
      <c r="AB17" s="46">
        <f>IF(入力!$C$7=入力!$H$7,HLOOKUP(AB7,年収!$C$11:$BW$29,7,FALSE),IF(入力!$C$7=入力!$I$7,HLOOKUP(AB7,年収!$C$11:$BW$29,13,FALSE),IF(入力!$C$7=入力!$J$7,HLOOKUP(AB7,年収!$C$11:$BW$29,19,FALSE),0)))</f>
        <v>0</v>
      </c>
      <c r="AC17" s="46">
        <f>IF(入力!$C$7=入力!$H$7,HLOOKUP(AC7,年収!$C$11:$BW$29,7,FALSE),IF(入力!$C$7=入力!$I$7,HLOOKUP(AC7,年収!$C$11:$BW$29,13,FALSE),IF(入力!$C$7=入力!$J$7,HLOOKUP(AC7,年収!$C$11:$BW$29,19,FALSE),0)))</f>
        <v>0</v>
      </c>
      <c r="AD17" s="46">
        <f>IF(入力!$C$7=入力!$H$7,HLOOKUP(AD7,年収!$C$11:$BW$29,7,FALSE),IF(入力!$C$7=入力!$I$7,HLOOKUP(AD7,年収!$C$11:$BW$29,13,FALSE),IF(入力!$C$7=入力!$J$7,HLOOKUP(AD7,年収!$C$11:$BW$29,19,FALSE),0)))</f>
        <v>0</v>
      </c>
      <c r="AE17" s="46">
        <f>IF(入力!$C$7=入力!$H$7,HLOOKUP(AE7,年収!$C$11:$BW$29,7,FALSE),IF(入力!$C$7=入力!$I$7,HLOOKUP(AE7,年収!$C$11:$BW$29,13,FALSE),IF(入力!$C$7=入力!$J$7,HLOOKUP(AE7,年収!$C$11:$BW$29,19,FALSE),0)))</f>
        <v>0</v>
      </c>
      <c r="AF17" s="46">
        <f>IF(入力!$C$7=入力!$H$7,HLOOKUP(AF7,年収!$C$11:$BW$29,7,FALSE),IF(入力!$C$7=入力!$I$7,HLOOKUP(AF7,年収!$C$11:$BW$29,13,FALSE),IF(入力!$C$7=入力!$J$7,HLOOKUP(AF7,年収!$C$11:$BW$29,19,FALSE),0)))</f>
        <v>0</v>
      </c>
      <c r="AG17" s="46">
        <f>IF(入力!$C$7=入力!$H$7,HLOOKUP(AG7,年収!$C$11:$BW$29,7,FALSE),IF(入力!$C$7=入力!$I$7,HLOOKUP(AG7,年収!$C$11:$BW$29,13,FALSE),IF(入力!$C$7=入力!$J$7,HLOOKUP(AG7,年収!$C$11:$BW$29,19,FALSE),0)))</f>
        <v>0</v>
      </c>
      <c r="AH17" s="46">
        <f>IF(入力!$C$7=入力!$H$7,HLOOKUP(AH7,年収!$C$11:$BW$29,7,FALSE),IF(入力!$C$7=入力!$I$7,HLOOKUP(AH7,年収!$C$11:$BW$29,13,FALSE),IF(入力!$C$7=入力!$J$7,HLOOKUP(AH7,年収!$C$11:$BW$29,19,FALSE),0)))</f>
        <v>0</v>
      </c>
      <c r="AI17" s="46">
        <f>IF(入力!$C$7=入力!$H$7,HLOOKUP(AI7,年収!$C$11:$BW$29,7,FALSE),IF(入力!$C$7=入力!$I$7,HLOOKUP(AI7,年収!$C$11:$BW$29,13,FALSE),IF(入力!$C$7=入力!$J$7,HLOOKUP(AI7,年収!$C$11:$BW$29,19,FALSE),0)))</f>
        <v>0</v>
      </c>
      <c r="AJ17" s="46">
        <f>IF(入力!$C$7=入力!$H$7,HLOOKUP(AJ7,年収!$C$11:$BW$29,7,FALSE),IF(入力!$C$7=入力!$I$7,HLOOKUP(AJ7,年収!$C$11:$BW$29,13,FALSE),IF(入力!$C$7=入力!$J$7,HLOOKUP(AJ7,年収!$C$11:$BW$29,19,FALSE),0)))</f>
        <v>0</v>
      </c>
      <c r="AK17" s="46">
        <f>IF(入力!$C$7=入力!$H$7,HLOOKUP(AK7,年収!$C$11:$BW$29,7,FALSE),IF(入力!$C$7=入力!$I$7,HLOOKUP(AK7,年収!$C$11:$BW$29,13,FALSE),IF(入力!$C$7=入力!$J$7,HLOOKUP(AK7,年収!$C$11:$BW$29,19,FALSE),0)))</f>
        <v>0</v>
      </c>
      <c r="AL17" s="46">
        <f>IF(入力!$C$7=入力!$H$7,HLOOKUP(AL7,年収!$C$11:$BW$29,7,FALSE),IF(入力!$C$7=入力!$I$7,HLOOKUP(AL7,年収!$C$11:$BW$29,13,FALSE),IF(入力!$C$7=入力!$J$7,HLOOKUP(AL7,年収!$C$11:$BW$29,19,FALSE),0)))</f>
        <v>0</v>
      </c>
      <c r="AM17" s="46">
        <f>IF(入力!$C$7=入力!$H$7,HLOOKUP(AM7,年収!$C$11:$BW$29,7,FALSE),IF(入力!$C$7=入力!$I$7,HLOOKUP(AM7,年収!$C$11:$BW$29,13,FALSE),IF(入力!$C$7=入力!$J$7,HLOOKUP(AM7,年収!$C$11:$BW$29,19,FALSE),0)))</f>
        <v>0</v>
      </c>
      <c r="AN17" s="46">
        <f>IF(入力!$C$7=入力!$H$7,HLOOKUP(AN7,年収!$C$11:$BW$29,7,FALSE),IF(入力!$C$7=入力!$I$7,HLOOKUP(AN7,年収!$C$11:$BW$29,13,FALSE),IF(入力!$C$7=入力!$J$7,HLOOKUP(AN7,年収!$C$11:$BW$29,19,FALSE),0)))</f>
        <v>0</v>
      </c>
      <c r="AO17" s="46">
        <f>IF(入力!$C$7=入力!$H$7,HLOOKUP(AO7,年収!$C$11:$BW$29,7,FALSE),IF(入力!$C$7=入力!$I$7,HLOOKUP(AO7,年収!$C$11:$BW$29,13,FALSE),IF(入力!$C$7=入力!$J$7,HLOOKUP(AO7,年収!$C$11:$BW$29,19,FALSE),0)))</f>
        <v>0</v>
      </c>
      <c r="AP17" s="46">
        <f>IF(入力!$C$7=入力!$H$7,HLOOKUP(AP7,年収!$C$11:$BW$29,7,FALSE),IF(入力!$C$7=入力!$I$7,HLOOKUP(AP7,年収!$C$11:$BW$29,13,FALSE),IF(入力!$C$7=入力!$J$7,HLOOKUP(AP7,年収!$C$11:$BW$29,19,FALSE),0)))</f>
        <v>0</v>
      </c>
      <c r="AQ17" s="46">
        <f>IF(入力!$C$7=入力!$H$7,HLOOKUP(AQ7,年収!$C$11:$BW$29,7,FALSE),IF(入力!$C$7=入力!$I$7,HLOOKUP(AQ7,年収!$C$11:$BW$29,13,FALSE),IF(入力!$C$7=入力!$J$7,HLOOKUP(AQ7,年収!$C$11:$BW$29,19,FALSE),0)))</f>
        <v>0</v>
      </c>
      <c r="AR17" s="46">
        <f>IF(入力!$C$7=入力!$H$7,HLOOKUP(AR7,年収!$C$11:$BW$29,7,FALSE),IF(入力!$C$7=入力!$I$7,HLOOKUP(AR7,年収!$C$11:$BW$29,13,FALSE),IF(入力!$C$7=入力!$J$7,HLOOKUP(AR7,年収!$C$11:$BW$29,19,FALSE),0)))</f>
        <v>0</v>
      </c>
      <c r="AS17" s="46">
        <f>IF(入力!$C$7=入力!$H$7,HLOOKUP(AS7,年収!$C$11:$BW$29,7,FALSE),IF(入力!$C$7=入力!$I$7,HLOOKUP(AS7,年収!$C$11:$BW$29,13,FALSE),IF(入力!$C$7=入力!$J$7,HLOOKUP(AS7,年収!$C$11:$BW$29,19,FALSE),0)))</f>
        <v>0</v>
      </c>
      <c r="AT17" s="46">
        <f>IF(入力!$C$7=入力!$H$7,HLOOKUP(AT7,年収!$C$11:$BW$29,7,FALSE),IF(入力!$C$7=入力!$I$7,HLOOKUP(AT7,年収!$C$11:$BW$29,13,FALSE),IF(入力!$C$7=入力!$J$7,HLOOKUP(AT7,年収!$C$11:$BW$29,19,FALSE),0)))</f>
        <v>0</v>
      </c>
      <c r="AU17" s="46">
        <f>IF(入力!$C$7=入力!$H$7,HLOOKUP(AU7,年収!$C$11:$BW$29,7,FALSE),IF(入力!$C$7=入力!$I$7,HLOOKUP(AU7,年収!$C$11:$BW$29,13,FALSE),IF(入力!$C$7=入力!$J$7,HLOOKUP(AU7,年収!$C$11:$BW$29,19,FALSE),0)))</f>
        <v>0</v>
      </c>
      <c r="AV17" s="46">
        <f>IF(入力!$C$7=入力!$H$7,HLOOKUP(AV7,年収!$C$11:$BW$29,7,FALSE),IF(入力!$C$7=入力!$I$7,HLOOKUP(AV7,年収!$C$11:$BW$29,13,FALSE),IF(入力!$C$7=入力!$J$7,HLOOKUP(AV7,年収!$C$11:$BW$29,19,FALSE),0)))</f>
        <v>0</v>
      </c>
      <c r="AW17" s="46">
        <f>IF(入力!$C$7=入力!$H$7,HLOOKUP(AW7,年収!$C$11:$BW$29,7,FALSE),IF(入力!$C$7=入力!$I$7,HLOOKUP(AW7,年収!$C$11:$BW$29,13,FALSE),IF(入力!$C$7=入力!$J$7,HLOOKUP(AW7,年収!$C$11:$BW$29,19,FALSE),0)))</f>
        <v>0</v>
      </c>
      <c r="AX17" s="46">
        <f>IF(入力!$C$7=入力!$H$7,HLOOKUP(AX7,年収!$C$11:$BW$29,7,FALSE),IF(入力!$C$7=入力!$I$7,HLOOKUP(AX7,年収!$C$11:$BW$29,13,FALSE),IF(入力!$C$7=入力!$J$7,HLOOKUP(AX7,年収!$C$11:$BW$29,19,FALSE),0)))</f>
        <v>0</v>
      </c>
      <c r="AY17" s="46">
        <f>IF(入力!$C$7=入力!$H$7,HLOOKUP(AY7,年収!$C$11:$BW$29,7,FALSE),IF(入力!$C$7=入力!$I$7,HLOOKUP(AY7,年収!$C$11:$BW$29,13,FALSE),IF(入力!$C$7=入力!$J$7,HLOOKUP(AY7,年収!$C$11:$BW$29,19,FALSE),0)))</f>
        <v>0</v>
      </c>
      <c r="AZ17" s="46">
        <f>IF(入力!$C$7=入力!$H$7,HLOOKUP(AZ7,年収!$C$11:$BW$29,7,FALSE),IF(入力!$C$7=入力!$I$7,HLOOKUP(AZ7,年収!$C$11:$BW$29,13,FALSE),IF(入力!$C$7=入力!$J$7,HLOOKUP(AZ7,年収!$C$11:$BW$29,19,FALSE),0)))</f>
        <v>0</v>
      </c>
      <c r="BA17" s="46">
        <f>IF(入力!$C$7=入力!$H$7,HLOOKUP(BA7,年収!$C$11:$BW$29,7,FALSE),IF(入力!$C$7=入力!$I$7,HLOOKUP(BA7,年収!$C$11:$BW$29,13,FALSE),IF(入力!$C$7=入力!$J$7,HLOOKUP(BA7,年収!$C$11:$BW$29,19,FALSE),0)))</f>
        <v>0</v>
      </c>
      <c r="BB17" s="47">
        <f>IF(入力!$C$7=入力!$H$7,HLOOKUP(BB7,年収!$C$11:$BW$29,7,FALSE),IF(入力!$C$7=入力!$I$7,HLOOKUP(BB7,年収!$C$11:$BW$29,13,FALSE),IF(入力!$C$7=入力!$J$7,HLOOKUP(BB7,年収!$C$11:$BW$29,19,FALSE),0)))</f>
        <v>0</v>
      </c>
      <c r="BC17" s="147">
        <f t="shared" si="75"/>
        <v>0</v>
      </c>
    </row>
    <row r="18" spans="2:55" ht="20.100000000000001" customHeight="1" x14ac:dyDescent="0.15">
      <c r="B18" s="201"/>
      <c r="C18" s="117" t="s">
        <v>126</v>
      </c>
      <c r="D18" s="133">
        <f>IF(入力!$C$14=入力!$H$14,D16*育休時短勤務!E25*-1,0)</f>
        <v>0</v>
      </c>
      <c r="E18" s="134">
        <f>IF(入力!$C$14=入力!$H$14,E16*育休時短勤務!F25*-1,0)</f>
        <v>0</v>
      </c>
      <c r="F18" s="134">
        <f>IF(入力!$C$14=入力!$H$14,F16*育休時短勤務!G25*-1,0)</f>
        <v>0</v>
      </c>
      <c r="G18" s="134">
        <f>IF(入力!$C$14=入力!$H$14,G16*育休時短勤務!H25*-1,0)</f>
        <v>0</v>
      </c>
      <c r="H18" s="134">
        <f>IF(入力!$C$14=入力!$H$14,H16*育休時短勤務!I25*-1,0)</f>
        <v>0</v>
      </c>
      <c r="I18" s="134">
        <f>IF(入力!$C$14=入力!$H$14,I16*育休時短勤務!J25*-1,0)</f>
        <v>0</v>
      </c>
      <c r="J18" s="134">
        <f>IF(入力!$C$14=入力!$H$14,J16*育休時短勤務!K25*-1,0)</f>
        <v>0</v>
      </c>
      <c r="K18" s="134">
        <f>IF(入力!$C$14=入力!$H$14,K16*育休時短勤務!L25*-1,0)</f>
        <v>0</v>
      </c>
      <c r="L18" s="134">
        <f>IF(入力!$C$14=入力!$H$14,L16*育休時短勤務!M25*-1,0)</f>
        <v>0</v>
      </c>
      <c r="M18" s="134">
        <f>IF(入力!$C$14=入力!$H$14,M16*育休時短勤務!N25*-1,0)</f>
        <v>0</v>
      </c>
      <c r="N18" s="134">
        <f>IF(入力!$C$14=入力!$H$14,N16*育休時短勤務!O25*-1,0)</f>
        <v>0</v>
      </c>
      <c r="O18" s="134">
        <f>IF(入力!$C$14=入力!$H$14,O16*育休時短勤務!P25*-1,0)</f>
        <v>0</v>
      </c>
      <c r="P18" s="134">
        <f>IF(入力!$C$14=入力!$H$14,P16*育休時短勤務!Q25*-1,0)</f>
        <v>0</v>
      </c>
      <c r="Q18" s="134">
        <f>IF(入力!$C$14=入力!$H$14,Q16*育休時短勤務!R25*-1,0)</f>
        <v>0</v>
      </c>
      <c r="R18" s="134">
        <f>IF(入力!$C$14=入力!$H$14,R16*育休時短勤務!S25*-1,0)</f>
        <v>0</v>
      </c>
      <c r="S18" s="134">
        <f>IF(入力!$C$14=入力!$H$14,S16*育休時短勤務!T25*-1,0)</f>
        <v>0</v>
      </c>
      <c r="T18" s="134">
        <f>IF(入力!$C$14=入力!$H$14,T16*育休時短勤務!U25*-1,0)</f>
        <v>0</v>
      </c>
      <c r="U18" s="134">
        <f>IF(入力!$C$14=入力!$H$14,U16*育休時短勤務!V25*-1,0)</f>
        <v>0</v>
      </c>
      <c r="V18" s="134">
        <f>IF(入力!$C$14=入力!$H$14,V16*育休時短勤務!W25*-1,0)</f>
        <v>0</v>
      </c>
      <c r="W18" s="134">
        <f>IF(入力!$C$14=入力!$H$14,W16*育休時短勤務!X25*-1,0)</f>
        <v>0</v>
      </c>
      <c r="X18" s="134">
        <f>IF(入力!$C$14=入力!$H$14,X16*育休時短勤務!Y25*-1,0)</f>
        <v>0</v>
      </c>
      <c r="Y18" s="134">
        <f>IF(入力!$C$14=入力!$H$14,Y16*育休時短勤務!Z25*-1,0)</f>
        <v>0</v>
      </c>
      <c r="Z18" s="134">
        <f>IF(入力!$C$14=入力!$H$14,Z16*育休時短勤務!AA25*-1,0)</f>
        <v>0</v>
      </c>
      <c r="AA18" s="134">
        <f>IF(入力!$C$14=入力!$H$14,AA16*育休時短勤務!AB25*-1,0)</f>
        <v>0</v>
      </c>
      <c r="AB18" s="134">
        <f>IF(入力!$C$14=入力!$H$14,AB16*育休時短勤務!AC25*-1,0)</f>
        <v>0</v>
      </c>
      <c r="AC18" s="134">
        <f>IF(入力!$C$14=入力!$H$14,AC16*育休時短勤務!AD25*-1,0)</f>
        <v>0</v>
      </c>
      <c r="AD18" s="134">
        <f>IF(入力!$C$14=入力!$H$14,AD16*育休時短勤務!AE25*-1,0)</f>
        <v>0</v>
      </c>
      <c r="AE18" s="134">
        <f>IF(入力!$C$14=入力!$H$14,AE16*育休時短勤務!AF25*-1,0)</f>
        <v>0</v>
      </c>
      <c r="AF18" s="134">
        <f>IF(入力!$C$14=入力!$H$14,AF16*育休時短勤務!AG25*-1,0)</f>
        <v>0</v>
      </c>
      <c r="AG18" s="134">
        <f>IF(入力!$C$14=入力!$H$14,AG16*育休時短勤務!AH25*-1,0)</f>
        <v>0</v>
      </c>
      <c r="AH18" s="134">
        <f>IF(入力!$C$14=入力!$H$14,AH16*育休時短勤務!AI25*-1,0)</f>
        <v>0</v>
      </c>
      <c r="AI18" s="134">
        <f>IF(入力!$C$14=入力!$H$14,AI16*育休時短勤務!AJ25*-1,0)</f>
        <v>0</v>
      </c>
      <c r="AJ18" s="134">
        <f>IF(入力!$C$14=入力!$H$14,AJ16*育休時短勤務!AK25*-1,0)</f>
        <v>0</v>
      </c>
      <c r="AK18" s="134">
        <f>IF(入力!$C$14=入力!$H$14,AK16*育休時短勤務!AL25*-1,0)</f>
        <v>0</v>
      </c>
      <c r="AL18" s="134">
        <f>IF(入力!$C$14=入力!$H$14,AL16*育休時短勤務!AM25*-1,0)</f>
        <v>0</v>
      </c>
      <c r="AM18" s="134">
        <f>IF(入力!$C$14=入力!$H$14,AM16*育休時短勤務!AN25*-1,0)</f>
        <v>0</v>
      </c>
      <c r="AN18" s="134">
        <f>IF(入力!$C$14=入力!$H$14,AN16*育休時短勤務!AO25*-1,0)</f>
        <v>0</v>
      </c>
      <c r="AO18" s="134">
        <f>IF(入力!$C$14=入力!$H$14,AO16*育休時短勤務!AP25*-1,0)</f>
        <v>0</v>
      </c>
      <c r="AP18" s="134">
        <f>IF(入力!$C$14=入力!$H$14,AP16*育休時短勤務!AQ25*-1,0)</f>
        <v>0</v>
      </c>
      <c r="AQ18" s="134">
        <f>IF(入力!$C$14=入力!$H$14,AQ16*育休時短勤務!AR25*-1,0)</f>
        <v>0</v>
      </c>
      <c r="AR18" s="134">
        <f>IF(入力!$C$14=入力!$H$14,AR16*育休時短勤務!AS25*-1,0)</f>
        <v>0</v>
      </c>
      <c r="AS18" s="134">
        <f>IF(入力!$C$14=入力!$H$14,AS16*育休時短勤務!AT25*-1,0)</f>
        <v>0</v>
      </c>
      <c r="AT18" s="134">
        <f>IF(入力!$C$14=入力!$H$14,AT16*育休時短勤務!AU25*-1,0)</f>
        <v>0</v>
      </c>
      <c r="AU18" s="134">
        <f>IF(入力!$C$14=入力!$H$14,AU16*育休時短勤務!AV25*-1,0)</f>
        <v>0</v>
      </c>
      <c r="AV18" s="134">
        <f>IF(入力!$C$14=入力!$H$14,AV16*育休時短勤務!AW25*-1,0)</f>
        <v>0</v>
      </c>
      <c r="AW18" s="134">
        <f>IF(入力!$C$14=入力!$H$14,AW16*育休時短勤務!AX25*-1,0)</f>
        <v>0</v>
      </c>
      <c r="AX18" s="134">
        <f>IF(入力!$C$14=入力!$H$14,AX16*育休時短勤務!AY25*-1,0)</f>
        <v>0</v>
      </c>
      <c r="AY18" s="134">
        <f>IF(入力!$C$14=入力!$H$14,AY16*育休時短勤務!AZ25*-1,0)</f>
        <v>0</v>
      </c>
      <c r="AZ18" s="134">
        <f>IF(入力!$C$14=入力!$H$14,AZ16*育休時短勤務!BA25*-1,0)</f>
        <v>0</v>
      </c>
      <c r="BA18" s="134">
        <f>IF(入力!$C$14=入力!$H$14,BA16*育休時短勤務!BB25*-1,0)</f>
        <v>0</v>
      </c>
      <c r="BB18" s="135">
        <f>IF(入力!$C$14=入力!$H$14,BB16*育休時短勤務!BC25*-1,0)</f>
        <v>0</v>
      </c>
      <c r="BC18" s="148">
        <f t="shared" si="75"/>
        <v>0</v>
      </c>
    </row>
    <row r="19" spans="2:55" ht="20.100000000000001" customHeight="1" x14ac:dyDescent="0.15">
      <c r="B19" s="201"/>
      <c r="C19" s="117" t="s">
        <v>127</v>
      </c>
      <c r="D19" s="133">
        <f>IF(入力!$C$14=入力!$I$14,D17*育休時短勤務!E25*-1,0)</f>
        <v>0</v>
      </c>
      <c r="E19" s="134">
        <f>IF(入力!$C$14=入力!$I$14,E17*育休時短勤務!F25*-1,0)</f>
        <v>0</v>
      </c>
      <c r="F19" s="134">
        <f>IF(入力!$C$14=入力!$I$14,F17*育休時短勤務!G25*-1,0)</f>
        <v>0</v>
      </c>
      <c r="G19" s="134">
        <f>IF(入力!$C$14=入力!$I$14,G17*育休時短勤務!H25*-1,0)</f>
        <v>0</v>
      </c>
      <c r="H19" s="134">
        <f>IF(入力!$C$14=入力!$I$14,H17*育休時短勤務!I25*-1,0)</f>
        <v>0</v>
      </c>
      <c r="I19" s="134">
        <f>IF(入力!$C$14=入力!$I$14,I17*育休時短勤務!J25*-1,0)</f>
        <v>0</v>
      </c>
      <c r="J19" s="134">
        <f>IF(入力!$C$14=入力!$I$14,J17*育休時短勤務!K25*-1,0)</f>
        <v>0</v>
      </c>
      <c r="K19" s="134">
        <f>IF(入力!$C$14=入力!$I$14,K17*育休時短勤務!L25*-1,0)</f>
        <v>0</v>
      </c>
      <c r="L19" s="134">
        <f>IF(入力!$C$14=入力!$I$14,L17*育休時短勤務!M25*-1,0)</f>
        <v>0</v>
      </c>
      <c r="M19" s="134">
        <f>IF(入力!$C$14=入力!$I$14,M17*育休時短勤務!N25*-1,0)</f>
        <v>0</v>
      </c>
      <c r="N19" s="134">
        <f>IF(入力!$C$14=入力!$I$14,N17*育休時短勤務!O25*-1,0)</f>
        <v>0</v>
      </c>
      <c r="O19" s="134">
        <f>IF(入力!$C$14=入力!$I$14,O17*育休時短勤務!P25*-1,0)</f>
        <v>0</v>
      </c>
      <c r="P19" s="134">
        <f>IF(入力!$C$14=入力!$I$14,P17*育休時短勤務!Q25*-1,0)</f>
        <v>0</v>
      </c>
      <c r="Q19" s="134">
        <f>IF(入力!$C$14=入力!$I$14,Q17*育休時短勤務!R25*-1,0)</f>
        <v>0</v>
      </c>
      <c r="R19" s="134">
        <f>IF(入力!$C$14=入力!$I$14,R17*育休時短勤務!S25*-1,0)</f>
        <v>0</v>
      </c>
      <c r="S19" s="134">
        <f>IF(入力!$C$14=入力!$I$14,S17*育休時短勤務!T25*-1,0)</f>
        <v>0</v>
      </c>
      <c r="T19" s="134">
        <f>IF(入力!$C$14=入力!$I$14,T17*育休時短勤務!U25*-1,0)</f>
        <v>0</v>
      </c>
      <c r="U19" s="134">
        <f>IF(入力!$C$14=入力!$I$14,U17*育休時短勤務!V25*-1,0)</f>
        <v>0</v>
      </c>
      <c r="V19" s="134">
        <f>IF(入力!$C$14=入力!$I$14,V17*育休時短勤務!W25*-1,0)</f>
        <v>0</v>
      </c>
      <c r="W19" s="134">
        <f>IF(入力!$C$14=入力!$I$14,W17*育休時短勤務!X25*-1,0)</f>
        <v>0</v>
      </c>
      <c r="X19" s="134">
        <f>IF(入力!$C$14=入力!$I$14,X17*育休時短勤務!Y25*-1,0)</f>
        <v>0</v>
      </c>
      <c r="Y19" s="134">
        <f>IF(入力!$C$14=入力!$I$14,Y17*育休時短勤務!Z25*-1,0)</f>
        <v>0</v>
      </c>
      <c r="Z19" s="134">
        <f>IF(入力!$C$14=入力!$I$14,Z17*育休時短勤務!AA25*-1,0)</f>
        <v>0</v>
      </c>
      <c r="AA19" s="134">
        <f>IF(入力!$C$14=入力!$I$14,AA17*育休時短勤務!AB25*-1,0)</f>
        <v>0</v>
      </c>
      <c r="AB19" s="134">
        <f>IF(入力!$C$14=入力!$I$14,AB17*育休時短勤務!AC25*-1,0)</f>
        <v>0</v>
      </c>
      <c r="AC19" s="134">
        <f>IF(入力!$C$14=入力!$I$14,AC17*育休時短勤務!AD25*-1,0)</f>
        <v>0</v>
      </c>
      <c r="AD19" s="134">
        <f>IF(入力!$C$14=入力!$I$14,AD17*育休時短勤務!AE25*-1,0)</f>
        <v>0</v>
      </c>
      <c r="AE19" s="134">
        <f>IF(入力!$C$14=入力!$I$14,AE17*育休時短勤務!AF25*-1,0)</f>
        <v>0</v>
      </c>
      <c r="AF19" s="134">
        <f>IF(入力!$C$14=入力!$I$14,AF17*育休時短勤務!AG25*-1,0)</f>
        <v>0</v>
      </c>
      <c r="AG19" s="134">
        <f>IF(入力!$C$14=入力!$I$14,AG17*育休時短勤務!AH25*-1,0)</f>
        <v>0</v>
      </c>
      <c r="AH19" s="134">
        <f>IF(入力!$C$14=入力!$I$14,AH17*育休時短勤務!AI25*-1,0)</f>
        <v>0</v>
      </c>
      <c r="AI19" s="134">
        <f>IF(入力!$C$14=入力!$I$14,AI17*育休時短勤務!AJ25*-1,0)</f>
        <v>0</v>
      </c>
      <c r="AJ19" s="134">
        <f>IF(入力!$C$14=入力!$I$14,AJ17*育休時短勤務!AK25*-1,0)</f>
        <v>0</v>
      </c>
      <c r="AK19" s="134">
        <f>IF(入力!$C$14=入力!$I$14,AK17*育休時短勤務!AL25*-1,0)</f>
        <v>0</v>
      </c>
      <c r="AL19" s="134">
        <f>IF(入力!$C$14=入力!$I$14,AL17*育休時短勤務!AM25*-1,0)</f>
        <v>0</v>
      </c>
      <c r="AM19" s="134">
        <f>IF(入力!$C$14=入力!$I$14,AM17*育休時短勤務!AN25*-1,0)</f>
        <v>0</v>
      </c>
      <c r="AN19" s="134">
        <f>IF(入力!$C$14=入力!$I$14,AN17*育休時短勤務!AO25*-1,0)</f>
        <v>0</v>
      </c>
      <c r="AO19" s="134">
        <f>IF(入力!$C$14=入力!$I$14,AO17*育休時短勤務!AP25*-1,0)</f>
        <v>0</v>
      </c>
      <c r="AP19" s="134">
        <f>IF(入力!$C$14=入力!$I$14,AP17*育休時短勤務!AQ25*-1,0)</f>
        <v>0</v>
      </c>
      <c r="AQ19" s="134">
        <f>IF(入力!$C$14=入力!$I$14,AQ17*育休時短勤務!AR25*-1,0)</f>
        <v>0</v>
      </c>
      <c r="AR19" s="134">
        <f>IF(入力!$C$14=入力!$I$14,AR17*育休時短勤務!AS25*-1,0)</f>
        <v>0</v>
      </c>
      <c r="AS19" s="134">
        <f>IF(入力!$C$14=入力!$I$14,AS17*育休時短勤務!AT25*-1,0)</f>
        <v>0</v>
      </c>
      <c r="AT19" s="134">
        <f>IF(入力!$C$14=入力!$I$14,AT17*育休時短勤務!AU25*-1,0)</f>
        <v>0</v>
      </c>
      <c r="AU19" s="134">
        <f>IF(入力!$C$14=入力!$I$14,AU17*育休時短勤務!AV25*-1,0)</f>
        <v>0</v>
      </c>
      <c r="AV19" s="134">
        <f>IF(入力!$C$14=入力!$I$14,AV17*育休時短勤務!AW25*-1,0)</f>
        <v>0</v>
      </c>
      <c r="AW19" s="134">
        <f>IF(入力!$C$14=入力!$I$14,AW17*育休時短勤務!AX25*-1,0)</f>
        <v>0</v>
      </c>
      <c r="AX19" s="134">
        <f>IF(入力!$C$14=入力!$I$14,AX17*育休時短勤務!AY25*-1,0)</f>
        <v>0</v>
      </c>
      <c r="AY19" s="134">
        <f>IF(入力!$C$14=入力!$I$14,AY17*育休時短勤務!AZ25*-1,0)</f>
        <v>0</v>
      </c>
      <c r="AZ19" s="134">
        <f>IF(入力!$C$14=入力!$I$14,AZ17*育休時短勤務!BA25*-1,0)</f>
        <v>0</v>
      </c>
      <c r="BA19" s="134">
        <f>IF(入力!$C$14=入力!$I$14,BA17*育休時短勤務!BB25*-1,0)</f>
        <v>0</v>
      </c>
      <c r="BB19" s="135">
        <f>IF(入力!$C$14=入力!$I$14,BB17*育休時短勤務!BC25*-1,0)</f>
        <v>0</v>
      </c>
      <c r="BC19" s="148">
        <f t="shared" si="75"/>
        <v>0</v>
      </c>
    </row>
    <row r="20" spans="2:55" ht="20.100000000000001" customHeight="1" x14ac:dyDescent="0.15">
      <c r="B20" s="201"/>
      <c r="C20" s="10" t="s">
        <v>110</v>
      </c>
      <c r="D20" s="52">
        <f>IF(D6=60,入力!$C$5,0)</f>
        <v>0</v>
      </c>
      <c r="E20" s="53">
        <f>IF(E6=60,入力!$C$5,0)</f>
        <v>0</v>
      </c>
      <c r="F20" s="53">
        <f>IF(F6=60,入力!$C$5,0)</f>
        <v>0</v>
      </c>
      <c r="G20" s="53">
        <f>IF(G6=60,入力!$C$5,0)</f>
        <v>0</v>
      </c>
      <c r="H20" s="53">
        <f>IF(H6=60,入力!$C$5,0)</f>
        <v>0</v>
      </c>
      <c r="I20" s="53">
        <f>IF(I6=60,入力!$C$5,0)</f>
        <v>0</v>
      </c>
      <c r="J20" s="53">
        <f>IF(J6=60,入力!$C$5,0)</f>
        <v>0</v>
      </c>
      <c r="K20" s="53">
        <f>IF(K6=60,入力!$C$5,0)</f>
        <v>0</v>
      </c>
      <c r="L20" s="53">
        <f>IF(L6=60,入力!$C$5,0)</f>
        <v>0</v>
      </c>
      <c r="M20" s="53">
        <f>IF(M6=60,入力!$C$5,0)</f>
        <v>0</v>
      </c>
      <c r="N20" s="53">
        <f>IF(N6=60,入力!$C$5,0)</f>
        <v>0</v>
      </c>
      <c r="O20" s="53">
        <f>IF(O6=60,入力!$C$5,0)</f>
        <v>0</v>
      </c>
      <c r="P20" s="53">
        <f>IF(P6=60,入力!$C$5,0)</f>
        <v>0</v>
      </c>
      <c r="Q20" s="53">
        <f>IF(Q6=60,入力!$C$5,0)</f>
        <v>0</v>
      </c>
      <c r="R20" s="53">
        <f>IF(R6=60,入力!$C$5,0)</f>
        <v>0</v>
      </c>
      <c r="S20" s="53">
        <f>IF(S6=60,入力!$C$5,0)</f>
        <v>0</v>
      </c>
      <c r="T20" s="53">
        <f>IF(T6=60,入力!$C$5,0)</f>
        <v>0</v>
      </c>
      <c r="U20" s="53">
        <f>IF(U6=60,入力!$C$5,0)</f>
        <v>0</v>
      </c>
      <c r="V20" s="53">
        <f>IF(V6=60,入力!$C$5,0)</f>
        <v>0</v>
      </c>
      <c r="W20" s="53">
        <f>IF(W6=60,入力!$C$5,0)</f>
        <v>0</v>
      </c>
      <c r="X20" s="53">
        <f>IF(X6=60,入力!$C$5,0)</f>
        <v>0</v>
      </c>
      <c r="Y20" s="53">
        <f>IF(Y6=60,入力!$C$5,0)</f>
        <v>0</v>
      </c>
      <c r="Z20" s="53">
        <f>IF(Z6=60,入力!$C$5,0)</f>
        <v>0</v>
      </c>
      <c r="AA20" s="53">
        <f>IF(AA6=60,入力!$C$5,0)</f>
        <v>0</v>
      </c>
      <c r="AB20" s="53">
        <f>IF(AB6=60,入力!$C$5,0)</f>
        <v>0</v>
      </c>
      <c r="AC20" s="53">
        <f>IF(AC6=60,入力!$C$5,0)</f>
        <v>0</v>
      </c>
      <c r="AD20" s="53">
        <f>IF(AD6=60,入力!$C$5,0)</f>
        <v>0</v>
      </c>
      <c r="AE20" s="53">
        <f>IF(AE6=60,入力!$C$5,0)</f>
        <v>0</v>
      </c>
      <c r="AF20" s="53">
        <f>IF(AF6=60,入力!$C$5,0)</f>
        <v>0</v>
      </c>
      <c r="AG20" s="53">
        <f>IF(AG6=60,入力!$C$5,0)</f>
        <v>0</v>
      </c>
      <c r="AH20" s="53">
        <f>IF(AH6=60,入力!$C$5,0)</f>
        <v>0</v>
      </c>
      <c r="AI20" s="53">
        <f>IF(AI6=60,入力!$C$5,0)</f>
        <v>0</v>
      </c>
      <c r="AJ20" s="53">
        <f>IF(AJ6=60,入力!$C$5,0)</f>
        <v>0</v>
      </c>
      <c r="AK20" s="53">
        <f>IF(AK6=60,入力!$C$5,0)</f>
        <v>0</v>
      </c>
      <c r="AL20" s="53">
        <f>IF(AL6=60,入力!$C$5,0)</f>
        <v>0</v>
      </c>
      <c r="AM20" s="53">
        <f>IF(AM6=60,入力!$C$5,0)</f>
        <v>0</v>
      </c>
      <c r="AN20" s="53">
        <f>IF(AN6=60,入力!$C$5,0)</f>
        <v>0</v>
      </c>
      <c r="AO20" s="53">
        <f>IF(AO6=60,入力!$C$5,0)</f>
        <v>0</v>
      </c>
      <c r="AP20" s="53">
        <f>IF(AP6=60,入力!$C$5,0)</f>
        <v>0</v>
      </c>
      <c r="AQ20" s="53">
        <f>IF(AQ6=60,入力!$C$5,0)</f>
        <v>0</v>
      </c>
      <c r="AR20" s="53">
        <f>IF(AR6=60,入力!$C$5,0)</f>
        <v>0</v>
      </c>
      <c r="AS20" s="53">
        <f>IF(AS6=60,入力!$C$5,0)</f>
        <v>0</v>
      </c>
      <c r="AT20" s="53">
        <f>IF(AT6=60,入力!$C$5,0)</f>
        <v>0</v>
      </c>
      <c r="AU20" s="53">
        <f>IF(AU6=60,入力!$C$5,0)</f>
        <v>0</v>
      </c>
      <c r="AV20" s="53">
        <f>IF(AV6=60,入力!$C$5,0)</f>
        <v>0</v>
      </c>
      <c r="AW20" s="53">
        <f>IF(AW6=60,入力!$C$5,0)</f>
        <v>0</v>
      </c>
      <c r="AX20" s="53">
        <f>IF(AX6=60,入力!$C$5,0)</f>
        <v>0</v>
      </c>
      <c r="AY20" s="53">
        <f>IF(AY6=60,入力!$C$5,0)</f>
        <v>0</v>
      </c>
      <c r="AZ20" s="53">
        <f>IF(AZ6=60,入力!$C$5,0)</f>
        <v>0</v>
      </c>
      <c r="BA20" s="53">
        <f>IF(BA6=60,入力!$C$5,0)</f>
        <v>0</v>
      </c>
      <c r="BB20" s="54">
        <f>IF(BB6=60,入力!$C$5,0)</f>
        <v>0</v>
      </c>
      <c r="BC20" s="147">
        <f t="shared" si="75"/>
        <v>0</v>
      </c>
    </row>
    <row r="21" spans="2:55" ht="20.100000000000001" customHeight="1" x14ac:dyDescent="0.15">
      <c r="B21" s="201"/>
      <c r="C21" s="57" t="s">
        <v>111</v>
      </c>
      <c r="D21" s="52">
        <f>IF(D7=60,入力!$C$9,0)</f>
        <v>0</v>
      </c>
      <c r="E21" s="53">
        <f>IF(E7=60,入力!$C$9,0)</f>
        <v>0</v>
      </c>
      <c r="F21" s="53">
        <f>IF(F7=60,入力!$C$9,0)</f>
        <v>0</v>
      </c>
      <c r="G21" s="53">
        <f>IF(G7=60,入力!$C$9,0)</f>
        <v>0</v>
      </c>
      <c r="H21" s="53">
        <f>IF(H7=60,入力!$C$9,0)</f>
        <v>0</v>
      </c>
      <c r="I21" s="53">
        <f>IF(I7=60,入力!$C$9,0)</f>
        <v>0</v>
      </c>
      <c r="J21" s="53">
        <f>IF(J7=60,入力!$C$9,0)</f>
        <v>0</v>
      </c>
      <c r="K21" s="53">
        <f>IF(K7=60,入力!$C$9,0)</f>
        <v>0</v>
      </c>
      <c r="L21" s="53">
        <f>IF(L7=60,入力!$C$9,0)</f>
        <v>0</v>
      </c>
      <c r="M21" s="53">
        <f>IF(M7=60,入力!$C$9,0)</f>
        <v>0</v>
      </c>
      <c r="N21" s="53">
        <f>IF(N7=60,入力!$C$9,0)</f>
        <v>0</v>
      </c>
      <c r="O21" s="53">
        <f>IF(O7=60,入力!$C$9,0)</f>
        <v>0</v>
      </c>
      <c r="P21" s="53">
        <f>IF(P7=60,入力!$C$9,0)</f>
        <v>0</v>
      </c>
      <c r="Q21" s="53">
        <f>IF(Q7=60,入力!$C$9,0)</f>
        <v>0</v>
      </c>
      <c r="R21" s="53">
        <f>IF(R7=60,入力!$C$9,0)</f>
        <v>0</v>
      </c>
      <c r="S21" s="53">
        <f>IF(S7=60,入力!$C$9,0)</f>
        <v>0</v>
      </c>
      <c r="T21" s="53">
        <f>IF(T7=60,入力!$C$9,0)</f>
        <v>0</v>
      </c>
      <c r="U21" s="53">
        <f>IF(U7=60,入力!$C$9,0)</f>
        <v>0</v>
      </c>
      <c r="V21" s="53">
        <f>IF(V7=60,入力!$C$9,0)</f>
        <v>0</v>
      </c>
      <c r="W21" s="53">
        <f>IF(W7=60,入力!$C$9,0)</f>
        <v>0</v>
      </c>
      <c r="X21" s="53">
        <f>IF(X7=60,入力!$C$9,0)</f>
        <v>0</v>
      </c>
      <c r="Y21" s="53">
        <f>IF(Y7=60,入力!$C$9,0)</f>
        <v>0</v>
      </c>
      <c r="Z21" s="53">
        <f>IF(Z7=60,入力!$C$9,0)</f>
        <v>0</v>
      </c>
      <c r="AA21" s="53">
        <f>IF(AA7=60,入力!$C$9,0)</f>
        <v>0</v>
      </c>
      <c r="AB21" s="53">
        <f>IF(AB7=60,入力!$C$9,0)</f>
        <v>0</v>
      </c>
      <c r="AC21" s="53">
        <f>IF(AC7=60,入力!$C$9,0)</f>
        <v>0</v>
      </c>
      <c r="AD21" s="53">
        <f>IF(AD7=60,入力!$C$9,0)</f>
        <v>0</v>
      </c>
      <c r="AE21" s="53">
        <f>IF(AE7=60,入力!$C$9,0)</f>
        <v>0</v>
      </c>
      <c r="AF21" s="53">
        <f>IF(AF7=60,入力!$C$9,0)</f>
        <v>0</v>
      </c>
      <c r="AG21" s="53">
        <f>IF(AG7=60,入力!$C$9,0)</f>
        <v>0</v>
      </c>
      <c r="AH21" s="53">
        <f>IF(AH7=60,入力!$C$9,0)</f>
        <v>0</v>
      </c>
      <c r="AI21" s="53">
        <f>IF(AI7=60,入力!$C$9,0)</f>
        <v>0</v>
      </c>
      <c r="AJ21" s="53">
        <f>IF(AJ7=60,入力!$C$9,0)</f>
        <v>0</v>
      </c>
      <c r="AK21" s="53">
        <f>IF(AK7=60,入力!$C$9,0)</f>
        <v>0</v>
      </c>
      <c r="AL21" s="53">
        <f>IF(AL7=60,入力!$C$9,0)</f>
        <v>0</v>
      </c>
      <c r="AM21" s="53">
        <f>IF(AM7=60,入力!$C$9,0)</f>
        <v>0</v>
      </c>
      <c r="AN21" s="53">
        <f>IF(AN7=60,入力!$C$9,0)</f>
        <v>0</v>
      </c>
      <c r="AO21" s="53">
        <f>IF(AO7=60,入力!$C$9,0)</f>
        <v>0</v>
      </c>
      <c r="AP21" s="53">
        <f>IF(AP7=60,入力!$C$9,0)</f>
        <v>0</v>
      </c>
      <c r="AQ21" s="53">
        <f>IF(AQ7=60,入力!$C$9,0)</f>
        <v>0</v>
      </c>
      <c r="AR21" s="53">
        <f>IF(AR7=60,入力!$C$9,0)</f>
        <v>0</v>
      </c>
      <c r="AS21" s="53">
        <f>IF(AS7=60,入力!$C$9,0)</f>
        <v>0</v>
      </c>
      <c r="AT21" s="53">
        <f>IF(AT7=60,入力!$C$9,0)</f>
        <v>0</v>
      </c>
      <c r="AU21" s="53">
        <f>IF(AU7=60,入力!$C$9,0)</f>
        <v>0</v>
      </c>
      <c r="AV21" s="53">
        <f>IF(AV7=60,入力!$C$9,0)</f>
        <v>0</v>
      </c>
      <c r="AW21" s="53">
        <f>IF(AW7=60,入力!$C$9,0)</f>
        <v>0</v>
      </c>
      <c r="AX21" s="53">
        <f>IF(AX7=60,入力!$C$9,0)</f>
        <v>0</v>
      </c>
      <c r="AY21" s="53">
        <f>IF(AY7=60,入力!$C$9,0)</f>
        <v>0</v>
      </c>
      <c r="AZ21" s="53">
        <f>IF(AZ7=60,入力!$C$9,0)</f>
        <v>0</v>
      </c>
      <c r="BA21" s="53">
        <f>IF(BA7=60,入力!$C$9,0)</f>
        <v>0</v>
      </c>
      <c r="BB21" s="54">
        <f>IF(BB7=60,入力!$C$9,0)</f>
        <v>0</v>
      </c>
      <c r="BC21" s="147">
        <f t="shared" si="75"/>
        <v>0</v>
      </c>
    </row>
    <row r="22" spans="2:55" ht="20.100000000000001" customHeight="1" x14ac:dyDescent="0.15">
      <c r="B22" s="201"/>
      <c r="C22" s="11" t="s">
        <v>30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/>
    </row>
    <row r="23" spans="2:55" ht="20.100000000000001" customHeight="1" x14ac:dyDescent="0.15">
      <c r="B23" s="202"/>
      <c r="C23" s="12" t="s">
        <v>10</v>
      </c>
      <c r="D23" s="3" t="e">
        <f>SUM(D16:D22)</f>
        <v>#N/A</v>
      </c>
      <c r="E23" s="4" t="e">
        <f t="shared" ref="E23:BA23" si="76">SUM(E16:E22)</f>
        <v>#N/A</v>
      </c>
      <c r="F23" s="4" t="e">
        <f t="shared" si="76"/>
        <v>#N/A</v>
      </c>
      <c r="G23" s="4" t="e">
        <f t="shared" si="76"/>
        <v>#N/A</v>
      </c>
      <c r="H23" s="4" t="e">
        <f t="shared" si="76"/>
        <v>#N/A</v>
      </c>
      <c r="I23" s="4" t="e">
        <f t="shared" si="76"/>
        <v>#N/A</v>
      </c>
      <c r="J23" s="4" t="e">
        <f t="shared" si="76"/>
        <v>#N/A</v>
      </c>
      <c r="K23" s="4" t="e">
        <f t="shared" si="76"/>
        <v>#N/A</v>
      </c>
      <c r="L23" s="4" t="e">
        <f t="shared" si="76"/>
        <v>#N/A</v>
      </c>
      <c r="M23" s="4" t="e">
        <f t="shared" si="76"/>
        <v>#N/A</v>
      </c>
      <c r="N23" s="4" t="e">
        <f>SUM(N16:N22)</f>
        <v>#N/A</v>
      </c>
      <c r="O23" s="4" t="e">
        <f t="shared" ref="O23:AC23" si="77">SUM(O16:O22)</f>
        <v>#N/A</v>
      </c>
      <c r="P23" s="4" t="e">
        <f t="shared" si="77"/>
        <v>#N/A</v>
      </c>
      <c r="Q23" s="4" t="e">
        <f t="shared" si="77"/>
        <v>#N/A</v>
      </c>
      <c r="R23" s="4" t="e">
        <f t="shared" si="77"/>
        <v>#N/A</v>
      </c>
      <c r="S23" s="4" t="e">
        <f t="shared" si="77"/>
        <v>#N/A</v>
      </c>
      <c r="T23" s="4" t="e">
        <f t="shared" si="77"/>
        <v>#N/A</v>
      </c>
      <c r="U23" s="4" t="e">
        <f t="shared" si="77"/>
        <v>#N/A</v>
      </c>
      <c r="V23" s="4">
        <f t="shared" si="77"/>
        <v>280</v>
      </c>
      <c r="W23" s="4">
        <f t="shared" si="77"/>
        <v>280</v>
      </c>
      <c r="X23" s="4">
        <f t="shared" si="77"/>
        <v>280</v>
      </c>
      <c r="Y23" s="4">
        <f t="shared" si="77"/>
        <v>280</v>
      </c>
      <c r="Z23" s="4">
        <f t="shared" si="77"/>
        <v>280</v>
      </c>
      <c r="AA23" s="4">
        <f t="shared" si="77"/>
        <v>280</v>
      </c>
      <c r="AB23" s="4">
        <f t="shared" si="77"/>
        <v>280</v>
      </c>
      <c r="AC23" s="4">
        <f t="shared" si="77"/>
        <v>300</v>
      </c>
      <c r="AD23" s="4">
        <f t="shared" ref="AD23" si="78">SUM(AD16:AD22)</f>
        <v>300</v>
      </c>
      <c r="AE23" s="4">
        <f t="shared" ref="AE23" si="79">SUM(AE16:AE22)</f>
        <v>300</v>
      </c>
      <c r="AF23" s="4">
        <f t="shared" ref="AF23" si="80">SUM(AF16:AF22)</f>
        <v>300</v>
      </c>
      <c r="AG23" s="4">
        <f t="shared" ref="AG23" si="81">SUM(AG16:AG22)</f>
        <v>300</v>
      </c>
      <c r="AH23" s="4">
        <f t="shared" ref="AH23" si="82">SUM(AH16:AH22)</f>
        <v>330</v>
      </c>
      <c r="AI23" s="4">
        <f t="shared" ref="AI23" si="83">SUM(AI16:AI22)</f>
        <v>330</v>
      </c>
      <c r="AJ23" s="4">
        <f t="shared" ref="AJ23" si="84">SUM(AJ16:AJ22)</f>
        <v>330</v>
      </c>
      <c r="AK23" s="4">
        <f t="shared" ref="AK23" si="85">SUM(AK16:AK22)</f>
        <v>330</v>
      </c>
      <c r="AL23" s="4">
        <f t="shared" ref="AL23" si="86">SUM(AL16:AL22)</f>
        <v>330</v>
      </c>
      <c r="AM23" s="4">
        <f t="shared" ref="AM23" si="87">SUM(AM16:AM22)</f>
        <v>360</v>
      </c>
      <c r="AN23" s="4">
        <f t="shared" ref="AN23" si="88">SUM(AN16:AN22)</f>
        <v>360</v>
      </c>
      <c r="AO23" s="4">
        <f t="shared" ref="AO23" si="89">SUM(AO16:AO22)</f>
        <v>360</v>
      </c>
      <c r="AP23" s="4">
        <f t="shared" ref="AP23" si="90">SUM(AP16:AP22)</f>
        <v>360</v>
      </c>
      <c r="AQ23" s="4">
        <f t="shared" ref="AQ23:AR23" si="91">SUM(AQ16:AQ22)</f>
        <v>360</v>
      </c>
      <c r="AR23" s="4">
        <f t="shared" si="91"/>
        <v>390</v>
      </c>
      <c r="AS23" s="4">
        <f t="shared" ref="AS23" si="92">SUM(AS16:AS22)</f>
        <v>390</v>
      </c>
      <c r="AT23" s="4">
        <f t="shared" ref="AT23" si="93">SUM(AT16:AT22)</f>
        <v>390</v>
      </c>
      <c r="AU23" s="4">
        <f t="shared" ref="AU23" si="94">SUM(AU16:AU22)</f>
        <v>390</v>
      </c>
      <c r="AV23" s="4">
        <f t="shared" ref="AV23" si="95">SUM(AV16:AV22)</f>
        <v>390</v>
      </c>
      <c r="AW23" s="4">
        <f t="shared" ref="AW23" si="96">SUM(AW16:AW22)</f>
        <v>420</v>
      </c>
      <c r="AX23" s="4">
        <f t="shared" ref="AX23" si="97">SUM(AX16:AX22)</f>
        <v>420</v>
      </c>
      <c r="AY23" s="4">
        <f t="shared" si="76"/>
        <v>420</v>
      </c>
      <c r="AZ23" s="4">
        <f t="shared" si="76"/>
        <v>420</v>
      </c>
      <c r="BA23" s="4">
        <f t="shared" si="76"/>
        <v>420</v>
      </c>
      <c r="BB23" s="5">
        <f>SUM(BB16:BB22)</f>
        <v>420</v>
      </c>
      <c r="BC23" s="147" t="e">
        <f>SUM(D23:BB23)</f>
        <v>#N/A</v>
      </c>
    </row>
    <row r="24" spans="2:55" ht="20.100000000000001" customHeight="1" x14ac:dyDescent="0.15">
      <c r="B24" s="203" t="s">
        <v>29</v>
      </c>
      <c r="C24" s="9" t="s">
        <v>79</v>
      </c>
      <c r="D24" s="51" t="e">
        <f>IF(入力!$C$7=入力!$I$7,HLOOKUP(D12,基本生活費!$D$4:$H$23,20,FALSE),HLOOKUP(D12,基本生活費!$D$4:$H$23,8,FALSE))</f>
        <v>#N/A</v>
      </c>
      <c r="E24" s="43">
        <f>IF(入力!$C$7=入力!$I$7,HLOOKUP(E12,基本生活費!$D$4:$H$23,20,FALSE),HLOOKUP(E12,基本生活費!$D$4:$H$23,8,FALSE))</f>
        <v>150</v>
      </c>
      <c r="F24" s="43">
        <f>IF(入力!$C$7=入力!$I$7,HLOOKUP(F12,基本生活費!$D$4:$H$23,20,FALSE),HLOOKUP(F12,基本生活費!$D$4:$H$23,8,FALSE))</f>
        <v>150</v>
      </c>
      <c r="G24" s="43">
        <f>IF(入力!$C$7=入力!$I$7,HLOOKUP(G12,基本生活費!$D$4:$H$23,20,FALSE),HLOOKUP(G12,基本生活費!$D$4:$H$23,8,FALSE))</f>
        <v>150</v>
      </c>
      <c r="H24" s="43">
        <f>IF(入力!$C$7=入力!$I$7,HLOOKUP(H12,基本生活費!$D$4:$H$23,20,FALSE),HLOOKUP(H12,基本生活費!$D$4:$H$23,8,FALSE))</f>
        <v>150</v>
      </c>
      <c r="I24" s="43">
        <f>IF(入力!$C$7=入力!$I$7,HLOOKUP(I12,基本生活費!$D$4:$H$23,20,FALSE),HLOOKUP(I12,基本生活費!$D$4:$H$23,8,FALSE))</f>
        <v>150</v>
      </c>
      <c r="J24" s="43">
        <f>IF(入力!$C$7=入力!$I$7,HLOOKUP(J12,基本生活費!$D$4:$H$23,20,FALSE),HLOOKUP(J12,基本生活費!$D$4:$H$23,8,FALSE))</f>
        <v>150</v>
      </c>
      <c r="K24" s="43">
        <f>IF(入力!$C$7=入力!$I$7,HLOOKUP(K12,基本生活費!$D$4:$H$23,20,FALSE),HLOOKUP(K12,基本生活費!$D$4:$H$23,8,FALSE))</f>
        <v>150</v>
      </c>
      <c r="L24" s="43">
        <f>IF(入力!$C$7=入力!$I$7,HLOOKUP(L12,基本生活費!$D$4:$H$23,20,FALSE),HLOOKUP(L12,基本生活費!$D$4:$H$23,8,FALSE))</f>
        <v>150</v>
      </c>
      <c r="M24" s="43">
        <f>IF(入力!$C$7=入力!$I$7,HLOOKUP(M12,基本生活費!$D$4:$H$23,20,FALSE),HLOOKUP(M12,基本生活費!$D$4:$H$23,8,FALSE))</f>
        <v>150</v>
      </c>
      <c r="N24" s="43">
        <f>IF(入力!$C$7=入力!$I$7,HLOOKUP(N12,基本生活費!$D$4:$H$23,20,FALSE),HLOOKUP(N12,基本生活費!$D$4:$H$23,8,FALSE))</f>
        <v>150</v>
      </c>
      <c r="O24" s="43">
        <f>IF(入力!$C$7=入力!$I$7,HLOOKUP(O12,基本生活費!$D$4:$H$23,20,FALSE),HLOOKUP(O12,基本生活費!$D$4:$H$23,8,FALSE))</f>
        <v>150</v>
      </c>
      <c r="P24" s="43">
        <f>IF(入力!$C$7=入力!$I$7,HLOOKUP(P12,基本生活費!$D$4:$H$23,20,FALSE),HLOOKUP(P12,基本生活費!$D$4:$H$23,8,FALSE))</f>
        <v>150</v>
      </c>
      <c r="Q24" s="43">
        <f>IF(入力!$C$7=入力!$I$7,HLOOKUP(Q12,基本生活費!$D$4:$H$23,20,FALSE),HLOOKUP(Q12,基本生活費!$D$4:$H$23,8,FALSE))</f>
        <v>150</v>
      </c>
      <c r="R24" s="43">
        <f>IF(入力!$C$7=入力!$I$7,HLOOKUP(R12,基本生活費!$D$4:$H$23,20,FALSE),HLOOKUP(R12,基本生活費!$D$4:$H$23,8,FALSE))</f>
        <v>150</v>
      </c>
      <c r="S24" s="43">
        <f>IF(入力!$C$7=入力!$I$7,HLOOKUP(S12,基本生活費!$D$4:$H$23,20,FALSE),HLOOKUP(S12,基本生活費!$D$4:$H$23,8,FALSE))</f>
        <v>150</v>
      </c>
      <c r="T24" s="43">
        <f>IF(入力!$C$7=入力!$I$7,HLOOKUP(T12,基本生活費!$D$4:$H$23,20,FALSE),HLOOKUP(T12,基本生活費!$D$4:$H$23,8,FALSE))</f>
        <v>150</v>
      </c>
      <c r="U24" s="43">
        <f>IF(入力!$C$7=入力!$I$7,HLOOKUP(U12,基本生活費!$D$4:$H$23,20,FALSE),HLOOKUP(U12,基本生活費!$D$4:$H$23,8,FALSE))</f>
        <v>150</v>
      </c>
      <c r="V24" s="43">
        <f>IF(入力!$C$7=入力!$I$7,HLOOKUP(V12,基本生活費!$D$4:$H$23,20,FALSE),HLOOKUP(V12,基本生活費!$D$4:$H$23,8,FALSE))</f>
        <v>150</v>
      </c>
      <c r="W24" s="43">
        <f>IF(入力!$C$7=入力!$I$7,HLOOKUP(W12,基本生活費!$D$4:$H$23,20,FALSE),HLOOKUP(W12,基本生活費!$D$4:$H$23,8,FALSE))</f>
        <v>150</v>
      </c>
      <c r="X24" s="43">
        <f>IF(入力!$C$7=入力!$I$7,HLOOKUP(X12,基本生活費!$D$4:$H$23,20,FALSE),HLOOKUP(X12,基本生活費!$D$4:$H$23,8,FALSE))</f>
        <v>150</v>
      </c>
      <c r="Y24" s="43">
        <f>IF(入力!$C$7=入力!$I$7,HLOOKUP(Y12,基本生活費!$D$4:$H$23,20,FALSE),HLOOKUP(Y12,基本生活費!$D$4:$H$23,8,FALSE))</f>
        <v>150</v>
      </c>
      <c r="Z24" s="43">
        <f>IF(入力!$C$7=入力!$I$7,HLOOKUP(Z12,基本生活費!$D$4:$H$23,20,FALSE),HLOOKUP(Z12,基本生活費!$D$4:$H$23,8,FALSE))</f>
        <v>150</v>
      </c>
      <c r="AA24" s="43">
        <f>IF(入力!$C$7=入力!$I$7,HLOOKUP(AA12,基本生活費!$D$4:$H$23,20,FALSE),HLOOKUP(AA12,基本生活費!$D$4:$H$23,8,FALSE))</f>
        <v>150</v>
      </c>
      <c r="AB24" s="43">
        <f>IF(入力!$C$7=入力!$I$7,HLOOKUP(AB12,基本生活費!$D$4:$H$23,20,FALSE),HLOOKUP(AB12,基本生活費!$D$4:$H$23,8,FALSE))</f>
        <v>150</v>
      </c>
      <c r="AC24" s="43">
        <f>IF(入力!$C$7=入力!$I$7,HLOOKUP(AC12,基本生活費!$D$4:$H$23,20,FALSE),HLOOKUP(AC12,基本生活費!$D$4:$H$23,8,FALSE))</f>
        <v>150</v>
      </c>
      <c r="AD24" s="43">
        <f>IF(入力!$C$7=入力!$I$7,HLOOKUP(AD12,基本生活費!$D$4:$H$23,20,FALSE),HLOOKUP(AD12,基本生活費!$D$4:$H$23,8,FALSE))</f>
        <v>150</v>
      </c>
      <c r="AE24" s="43">
        <f>IF(入力!$C$7=入力!$I$7,HLOOKUP(AE12,基本生活費!$D$4:$H$23,20,FALSE),HLOOKUP(AE12,基本生活費!$D$4:$H$23,8,FALSE))</f>
        <v>150</v>
      </c>
      <c r="AF24" s="43">
        <f>IF(入力!$C$7=入力!$I$7,HLOOKUP(AF12,基本生活費!$D$4:$H$23,20,FALSE),HLOOKUP(AF12,基本生活費!$D$4:$H$23,8,FALSE))</f>
        <v>150</v>
      </c>
      <c r="AG24" s="43">
        <f>IF(入力!$C$7=入力!$I$7,HLOOKUP(AG12,基本生活費!$D$4:$H$23,20,FALSE),HLOOKUP(AG12,基本生活費!$D$4:$H$23,8,FALSE))</f>
        <v>150</v>
      </c>
      <c r="AH24" s="43">
        <f>IF(入力!$C$7=入力!$I$7,HLOOKUP(AH12,基本生活費!$D$4:$H$23,20,FALSE),HLOOKUP(AH12,基本生活費!$D$4:$H$23,8,FALSE))</f>
        <v>150</v>
      </c>
      <c r="AI24" s="43">
        <f>IF(入力!$C$7=入力!$I$7,HLOOKUP(AI12,基本生活費!$D$4:$H$23,20,FALSE),HLOOKUP(AI12,基本生活費!$D$4:$H$23,8,FALSE))</f>
        <v>150</v>
      </c>
      <c r="AJ24" s="43">
        <f>IF(入力!$C$7=入力!$I$7,HLOOKUP(AJ12,基本生活費!$D$4:$H$23,20,FALSE),HLOOKUP(AJ12,基本生活費!$D$4:$H$23,8,FALSE))</f>
        <v>150</v>
      </c>
      <c r="AK24" s="43">
        <f>IF(入力!$C$7=入力!$I$7,HLOOKUP(AK12,基本生活費!$D$4:$H$23,20,FALSE),HLOOKUP(AK12,基本生活費!$D$4:$H$23,8,FALSE))</f>
        <v>150</v>
      </c>
      <c r="AL24" s="43">
        <f>IF(入力!$C$7=入力!$I$7,HLOOKUP(AL12,基本生活費!$D$4:$H$23,20,FALSE),HLOOKUP(AL12,基本生活費!$D$4:$H$23,8,FALSE))</f>
        <v>150</v>
      </c>
      <c r="AM24" s="43">
        <f>IF(入力!$C$7=入力!$I$7,HLOOKUP(AM12,基本生活費!$D$4:$H$23,20,FALSE),HLOOKUP(AM12,基本生活費!$D$4:$H$23,8,FALSE))</f>
        <v>150</v>
      </c>
      <c r="AN24" s="43">
        <f>IF(入力!$C$7=入力!$I$7,HLOOKUP(AN12,基本生活費!$D$4:$H$23,20,FALSE),HLOOKUP(AN12,基本生活費!$D$4:$H$23,8,FALSE))</f>
        <v>150</v>
      </c>
      <c r="AO24" s="43">
        <f>IF(入力!$C$7=入力!$I$7,HLOOKUP(AO12,基本生活費!$D$4:$H$23,20,FALSE),HLOOKUP(AO12,基本生活費!$D$4:$H$23,8,FALSE))</f>
        <v>150</v>
      </c>
      <c r="AP24" s="43">
        <f>IF(入力!$C$7=入力!$I$7,HLOOKUP(AP12,基本生活費!$D$4:$H$23,20,FALSE),HLOOKUP(AP12,基本生活費!$D$4:$H$23,8,FALSE))</f>
        <v>150</v>
      </c>
      <c r="AQ24" s="43">
        <f>IF(入力!$C$7=入力!$I$7,HLOOKUP(AQ12,基本生活費!$D$4:$H$23,20,FALSE),HLOOKUP(AQ12,基本生活費!$D$4:$H$23,8,FALSE))</f>
        <v>150</v>
      </c>
      <c r="AR24" s="43">
        <f>IF(入力!$C$7=入力!$I$7,HLOOKUP(AR12,基本生活費!$D$4:$H$23,20,FALSE),HLOOKUP(AR12,基本生活費!$D$4:$H$23,8,FALSE))</f>
        <v>150</v>
      </c>
      <c r="AS24" s="43">
        <f>IF(入力!$C$7=入力!$I$7,HLOOKUP(AS12,基本生活費!$D$4:$H$23,20,FALSE),HLOOKUP(AS12,基本生活費!$D$4:$H$23,8,FALSE))</f>
        <v>150</v>
      </c>
      <c r="AT24" s="43">
        <f>IF(入力!$C$7=入力!$I$7,HLOOKUP(AT12,基本生活費!$D$4:$H$23,20,FALSE),HLOOKUP(AT12,基本生活費!$D$4:$H$23,8,FALSE))</f>
        <v>150</v>
      </c>
      <c r="AU24" s="43">
        <f>IF(入力!$C$7=入力!$I$7,HLOOKUP(AU12,基本生活費!$D$4:$H$23,20,FALSE),HLOOKUP(AU12,基本生活費!$D$4:$H$23,8,FALSE))</f>
        <v>150</v>
      </c>
      <c r="AV24" s="43">
        <f>IF(入力!$C$7=入力!$I$7,HLOOKUP(AV12,基本生活費!$D$4:$H$23,20,FALSE),HLOOKUP(AV12,基本生活費!$D$4:$H$23,8,FALSE))</f>
        <v>150</v>
      </c>
      <c r="AW24" s="43">
        <f>IF(入力!$C$7=入力!$I$7,HLOOKUP(AW12,基本生活費!$D$4:$H$23,20,FALSE),HLOOKUP(AW12,基本生活費!$D$4:$H$23,8,FALSE))</f>
        <v>150</v>
      </c>
      <c r="AX24" s="43">
        <f>IF(入力!$C$7=入力!$I$7,HLOOKUP(AX12,基本生活費!$D$4:$H$23,20,FALSE),HLOOKUP(AX12,基本生活費!$D$4:$H$23,8,FALSE))</f>
        <v>150</v>
      </c>
      <c r="AY24" s="43">
        <f>IF(入力!$C$7=入力!$I$7,HLOOKUP(AY12,基本生活費!$D$4:$H$23,20,FALSE),HLOOKUP(AY12,基本生活費!$D$4:$H$23,8,FALSE))</f>
        <v>150</v>
      </c>
      <c r="AZ24" s="43">
        <f>IF(入力!$C$7=入力!$I$7,HLOOKUP(AZ12,基本生活費!$D$4:$H$23,20,FALSE),HLOOKUP(AZ12,基本生活費!$D$4:$H$23,8,FALSE))</f>
        <v>150</v>
      </c>
      <c r="BA24" s="43">
        <f>IF(入力!$C$7=入力!$I$7,HLOOKUP(BA12,基本生活費!$D$4:$H$23,20,FALSE),HLOOKUP(BA12,基本生活費!$D$4:$H$23,8,FALSE))</f>
        <v>150</v>
      </c>
      <c r="BB24" s="44">
        <f>IF(入力!$C$7=入力!$I$7,HLOOKUP(BB12,基本生活費!$D$4:$H$23,20,FALSE),HLOOKUP(BB12,基本生活費!$D$4:$H$23,8,FALSE))</f>
        <v>150</v>
      </c>
      <c r="BC24" s="147" t="e">
        <f>SUM(D24:BB24)</f>
        <v>#N/A</v>
      </c>
    </row>
    <row r="25" spans="2:55" ht="20.100000000000001" customHeight="1" x14ac:dyDescent="0.15">
      <c r="B25" s="204"/>
      <c r="C25" s="104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7"/>
    </row>
    <row r="26" spans="2:55" ht="20.100000000000001" customHeight="1" x14ac:dyDescent="0.15">
      <c r="B26" s="204"/>
      <c r="C26" s="10" t="s">
        <v>20</v>
      </c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7"/>
    </row>
    <row r="27" spans="2:55" ht="20.100000000000001" customHeight="1" x14ac:dyDescent="0.15">
      <c r="B27" s="204"/>
      <c r="C27" s="108" t="s">
        <v>101</v>
      </c>
      <c r="D27" s="45">
        <f>IF(入力!$C$7=入力!$I$7,交際費!$I$8,交際費!$E$8)</f>
        <v>55.2</v>
      </c>
      <c r="E27" s="46">
        <f>IF(入力!$C$7=入力!$I$7,交際費!$I$8,交際費!$E$8)</f>
        <v>55.2</v>
      </c>
      <c r="F27" s="46">
        <f>IF(入力!$C$7=入力!$I$7,交際費!$I$8,交際費!$E$8)</f>
        <v>55.2</v>
      </c>
      <c r="G27" s="46">
        <f>IF(入力!$C$7=入力!$I$7,交際費!$I$8,交際費!$E$8)</f>
        <v>55.2</v>
      </c>
      <c r="H27" s="46">
        <f>IF(入力!$C$7=入力!$I$7,交際費!$I$8,交際費!$E$8)</f>
        <v>55.2</v>
      </c>
      <c r="I27" s="46">
        <f>IF(入力!$C$7=入力!$I$7,交際費!$I$8,交際費!$E$8)</f>
        <v>55.2</v>
      </c>
      <c r="J27" s="46">
        <f>IF(入力!$C$7=入力!$I$7,交際費!$I$8,交際費!$E$8)</f>
        <v>55.2</v>
      </c>
      <c r="K27" s="46">
        <f>IF(入力!$C$7=入力!$I$7,交際費!$I$8,交際費!$E$8)</f>
        <v>55.2</v>
      </c>
      <c r="L27" s="46">
        <f>IF(入力!$C$7=入力!$I$7,交際費!$I$8,交際費!$E$8)</f>
        <v>55.2</v>
      </c>
      <c r="M27" s="46">
        <f>IF(入力!$C$7=入力!$I$7,交際費!$I$8,交際費!$E$8)</f>
        <v>55.2</v>
      </c>
      <c r="N27" s="46">
        <f>IF(入力!$C$7=入力!$I$7,交際費!$I$8,交際費!$E$8)</f>
        <v>55.2</v>
      </c>
      <c r="O27" s="46">
        <f>IF(入力!$C$7=入力!$I$7,交際費!$I$8,交際費!$E$8)</f>
        <v>55.2</v>
      </c>
      <c r="P27" s="46">
        <f>IF(入力!$C$7=入力!$I$7,交際費!$I$8,交際費!$E$8)</f>
        <v>55.2</v>
      </c>
      <c r="Q27" s="46">
        <f>IF(入力!$C$7=入力!$I$7,交際費!$I$8,交際費!$E$8)</f>
        <v>55.2</v>
      </c>
      <c r="R27" s="46">
        <f>IF(入力!$C$7=入力!$I$7,交際費!$I$8,交際費!$E$8)</f>
        <v>55.2</v>
      </c>
      <c r="S27" s="46">
        <f>IF(入力!$C$7=入力!$I$7,交際費!$I$8,交際費!$E$8)</f>
        <v>55.2</v>
      </c>
      <c r="T27" s="46">
        <f>IF(入力!$C$7=入力!$I$7,交際費!$I$8,交際費!$E$8)</f>
        <v>55.2</v>
      </c>
      <c r="U27" s="46">
        <f>IF(入力!$C$7=入力!$I$7,交際費!$I$8,交際費!$E$8)</f>
        <v>55.2</v>
      </c>
      <c r="V27" s="46">
        <f>IF(入力!$C$7=入力!$I$7,交際費!$I$8,交際費!$E$8)</f>
        <v>55.2</v>
      </c>
      <c r="W27" s="46">
        <f>IF(入力!$C$7=入力!$I$7,交際費!$I$8,交際費!$E$8)</f>
        <v>55.2</v>
      </c>
      <c r="X27" s="46">
        <f>IF(入力!$C$7=入力!$I$7,交際費!$I$8,交際費!$E$8)</f>
        <v>55.2</v>
      </c>
      <c r="Y27" s="46">
        <f>IF(入力!$C$7=入力!$I$7,交際費!$I$8,交際費!$E$8)</f>
        <v>55.2</v>
      </c>
      <c r="Z27" s="46">
        <f>IF(入力!$C$7=入力!$I$7,交際費!$I$8,交際費!$E$8)</f>
        <v>55.2</v>
      </c>
      <c r="AA27" s="46">
        <f>IF(入力!$C$7=入力!$I$7,交際費!$I$8,交際費!$E$8)</f>
        <v>55.2</v>
      </c>
      <c r="AB27" s="46">
        <f>IF(入力!$C$7=入力!$I$7,交際費!$I$8,交際費!$E$8)</f>
        <v>55.2</v>
      </c>
      <c r="AC27" s="46">
        <f>IF(入力!$C$7=入力!$I$7,交際費!$I$8,交際費!$E$8)</f>
        <v>55.2</v>
      </c>
      <c r="AD27" s="46">
        <f>IF(入力!$C$7=入力!$I$7,交際費!$I$8,交際費!$E$8)</f>
        <v>55.2</v>
      </c>
      <c r="AE27" s="46">
        <f>IF(入力!$C$7=入力!$I$7,交際費!$I$8,交際費!$E$8)</f>
        <v>55.2</v>
      </c>
      <c r="AF27" s="46">
        <f>IF(入力!$C$7=入力!$I$7,交際費!$I$8,交際費!$E$8)</f>
        <v>55.2</v>
      </c>
      <c r="AG27" s="46">
        <f>IF(入力!$C$7=入力!$I$7,交際費!$I$8,交際費!$E$8)</f>
        <v>55.2</v>
      </c>
      <c r="AH27" s="46">
        <f>IF(入力!$C$7=入力!$I$7,交際費!$I$8,交際費!$E$8)</f>
        <v>55.2</v>
      </c>
      <c r="AI27" s="46">
        <f>IF(入力!$C$7=入力!$I$7,交際費!$I$8,交際費!$E$8)</f>
        <v>55.2</v>
      </c>
      <c r="AJ27" s="46">
        <f>IF(入力!$C$7=入力!$I$7,交際費!$I$8,交際費!$E$8)</f>
        <v>55.2</v>
      </c>
      <c r="AK27" s="46">
        <f>IF(入力!$C$7=入力!$I$7,交際費!$I$8,交際費!$E$8)</f>
        <v>55.2</v>
      </c>
      <c r="AL27" s="46">
        <f>IF(入力!$C$7=入力!$I$7,交際費!$I$8,交際費!$E$8)</f>
        <v>55.2</v>
      </c>
      <c r="AM27" s="46">
        <f>IF(入力!$C$7=入力!$I$7,交際費!$I$8,交際費!$E$8)</f>
        <v>55.2</v>
      </c>
      <c r="AN27" s="46">
        <f>IF(入力!$C$7=入力!$I$7,交際費!$I$8,交際費!$E$8)</f>
        <v>55.2</v>
      </c>
      <c r="AO27" s="46">
        <f>IF(入力!$C$7=入力!$I$7,交際費!$I$8,交際費!$E$8)</f>
        <v>55.2</v>
      </c>
      <c r="AP27" s="46">
        <f>IF(入力!$C$7=入力!$I$7,交際費!$I$8,交際費!$E$8)</f>
        <v>55.2</v>
      </c>
      <c r="AQ27" s="46">
        <f>IF(入力!$C$7=入力!$I$7,交際費!$I$8,交際費!$E$8)</f>
        <v>55.2</v>
      </c>
      <c r="AR27" s="46">
        <f>IF(入力!$C$7=入力!$I$7,交際費!$I$8,交際費!$E$8)</f>
        <v>55.2</v>
      </c>
      <c r="AS27" s="46">
        <f>IF(入力!$C$7=入力!$I$7,交際費!$I$8,交際費!$E$8)</f>
        <v>55.2</v>
      </c>
      <c r="AT27" s="46">
        <f>IF(入力!$C$7=入力!$I$7,交際費!$I$8,交際費!$E$8)</f>
        <v>55.2</v>
      </c>
      <c r="AU27" s="46">
        <f>IF(入力!$C$7=入力!$I$7,交際費!$I$8,交際費!$E$8)</f>
        <v>55.2</v>
      </c>
      <c r="AV27" s="46">
        <f>IF(入力!$C$7=入力!$I$7,交際費!$I$8,交際費!$E$8)</f>
        <v>55.2</v>
      </c>
      <c r="AW27" s="46">
        <f>IF(入力!$C$7=入力!$I$7,交際費!$I$8,交際費!$E$8)</f>
        <v>55.2</v>
      </c>
      <c r="AX27" s="46">
        <f>IF(入力!$C$7=入力!$I$7,交際費!$I$8,交際費!$E$8)</f>
        <v>55.2</v>
      </c>
      <c r="AY27" s="46">
        <f>IF(入力!$C$7=入力!$I$7,交際費!$I$8,交際費!$E$8)</f>
        <v>55.2</v>
      </c>
      <c r="AZ27" s="46">
        <f>IF(入力!$C$7=入力!$I$7,交際費!$I$8,交際費!$E$8)</f>
        <v>55.2</v>
      </c>
      <c r="BA27" s="46">
        <f>IF(入力!$C$7=入力!$I$7,交際費!$I$8,交際費!$E$8)</f>
        <v>55.2</v>
      </c>
      <c r="BB27" s="47">
        <f>IF(入力!$C$7=入力!$I$7,交際費!$I$8,交際費!$E$8)</f>
        <v>55.2</v>
      </c>
      <c r="BC27" s="147">
        <f>SUM(D27:BB27)</f>
        <v>2815.1999999999989</v>
      </c>
    </row>
    <row r="28" spans="2:55" ht="20.100000000000001" customHeight="1" x14ac:dyDescent="0.15">
      <c r="B28" s="204"/>
      <c r="C28" s="108" t="s">
        <v>102</v>
      </c>
      <c r="D28" s="45">
        <f>IF(入力!$C$7=入力!$I$7,交際費!$I$14,交際費!$E$14)</f>
        <v>55.2</v>
      </c>
      <c r="E28" s="46">
        <f>IF(入力!$C$7=入力!$I$7,交際費!$I$14,交際費!$E$14)</f>
        <v>55.2</v>
      </c>
      <c r="F28" s="46">
        <f>IF(入力!$C$7=入力!$I$7,交際費!$I$14,交際費!$E$14)</f>
        <v>55.2</v>
      </c>
      <c r="G28" s="46">
        <f>IF(入力!$C$7=入力!$I$7,交際費!$I$14,交際費!$E$14)</f>
        <v>55.2</v>
      </c>
      <c r="H28" s="46">
        <f>IF(入力!$C$7=入力!$I$7,交際費!$I$14,交際費!$E$14)</f>
        <v>55.2</v>
      </c>
      <c r="I28" s="46">
        <f>IF(入力!$C$7=入力!$I$7,交際費!$I$14,交際費!$E$14)</f>
        <v>55.2</v>
      </c>
      <c r="J28" s="46">
        <f>IF(入力!$C$7=入力!$I$7,交際費!$I$14,交際費!$E$14)</f>
        <v>55.2</v>
      </c>
      <c r="K28" s="46">
        <f>IF(入力!$C$7=入力!$I$7,交際費!$I$14,交際費!$E$14)</f>
        <v>55.2</v>
      </c>
      <c r="L28" s="46">
        <f>IF(入力!$C$7=入力!$I$7,交際費!$I$14,交際費!$E$14)</f>
        <v>55.2</v>
      </c>
      <c r="M28" s="46">
        <f>IF(入力!$C$7=入力!$I$7,交際費!$I$14,交際費!$E$14)</f>
        <v>55.2</v>
      </c>
      <c r="N28" s="46">
        <f>IF(入力!$C$7=入力!$I$7,交際費!$I$14,交際費!$E$14)</f>
        <v>55.2</v>
      </c>
      <c r="O28" s="46">
        <f>IF(入力!$C$7=入力!$I$7,交際費!$I$14,交際費!$E$14)</f>
        <v>55.2</v>
      </c>
      <c r="P28" s="46">
        <f>IF(入力!$C$7=入力!$I$7,交際費!$I$14,交際費!$E$14)</f>
        <v>55.2</v>
      </c>
      <c r="Q28" s="46">
        <f>IF(入力!$C$7=入力!$I$7,交際費!$I$14,交際費!$E$14)</f>
        <v>55.2</v>
      </c>
      <c r="R28" s="46">
        <f>IF(入力!$C$7=入力!$I$7,交際費!$I$14,交際費!$E$14)</f>
        <v>55.2</v>
      </c>
      <c r="S28" s="46">
        <f>IF(入力!$C$7=入力!$I$7,交際費!$I$14,交際費!$E$14)</f>
        <v>55.2</v>
      </c>
      <c r="T28" s="46">
        <f>IF(入力!$C$7=入力!$I$7,交際費!$I$14,交際費!$E$14)</f>
        <v>55.2</v>
      </c>
      <c r="U28" s="46">
        <f>IF(入力!$C$7=入力!$I$7,交際費!$I$14,交際費!$E$14)</f>
        <v>55.2</v>
      </c>
      <c r="V28" s="46">
        <f>IF(入力!$C$7=入力!$I$7,交際費!$I$14,交際費!$E$14)</f>
        <v>55.2</v>
      </c>
      <c r="W28" s="46">
        <f>IF(入力!$C$7=入力!$I$7,交際費!$I$14,交際費!$E$14)</f>
        <v>55.2</v>
      </c>
      <c r="X28" s="46">
        <f>IF(入力!$C$7=入力!$I$7,交際費!$I$14,交際費!$E$14)</f>
        <v>55.2</v>
      </c>
      <c r="Y28" s="46">
        <f>IF(入力!$C$7=入力!$I$7,交際費!$I$14,交際費!$E$14)</f>
        <v>55.2</v>
      </c>
      <c r="Z28" s="46">
        <f>IF(入力!$C$7=入力!$I$7,交際費!$I$14,交際費!$E$14)</f>
        <v>55.2</v>
      </c>
      <c r="AA28" s="46">
        <f>IF(入力!$C$7=入力!$I$7,交際費!$I$14,交際費!$E$14)</f>
        <v>55.2</v>
      </c>
      <c r="AB28" s="46">
        <f>IF(入力!$C$7=入力!$I$7,交際費!$I$14,交際費!$E$14)</f>
        <v>55.2</v>
      </c>
      <c r="AC28" s="46">
        <f>IF(入力!$C$7=入力!$I$7,交際費!$I$14,交際費!$E$14)</f>
        <v>55.2</v>
      </c>
      <c r="AD28" s="46">
        <f>IF(入力!$C$7=入力!$I$7,交際費!$I$14,交際費!$E$14)</f>
        <v>55.2</v>
      </c>
      <c r="AE28" s="46">
        <f>IF(入力!$C$7=入力!$I$7,交際費!$I$14,交際費!$E$14)</f>
        <v>55.2</v>
      </c>
      <c r="AF28" s="46">
        <f>IF(入力!$C$7=入力!$I$7,交際費!$I$14,交際費!$E$14)</f>
        <v>55.2</v>
      </c>
      <c r="AG28" s="46">
        <f>IF(入力!$C$7=入力!$I$7,交際費!$I$14,交際費!$E$14)</f>
        <v>55.2</v>
      </c>
      <c r="AH28" s="46">
        <f>IF(入力!$C$7=入力!$I$7,交際費!$I$14,交際費!$E$14)</f>
        <v>55.2</v>
      </c>
      <c r="AI28" s="46">
        <f>IF(入力!$C$7=入力!$I$7,交際費!$I$14,交際費!$E$14)</f>
        <v>55.2</v>
      </c>
      <c r="AJ28" s="46">
        <f>IF(入力!$C$7=入力!$I$7,交際費!$I$14,交際費!$E$14)</f>
        <v>55.2</v>
      </c>
      <c r="AK28" s="46">
        <f>IF(入力!$C$7=入力!$I$7,交際費!$I$14,交際費!$E$14)</f>
        <v>55.2</v>
      </c>
      <c r="AL28" s="46">
        <f>IF(入力!$C$7=入力!$I$7,交際費!$I$14,交際費!$E$14)</f>
        <v>55.2</v>
      </c>
      <c r="AM28" s="46">
        <f>IF(入力!$C$7=入力!$I$7,交際費!$I$14,交際費!$E$14)</f>
        <v>55.2</v>
      </c>
      <c r="AN28" s="46">
        <f>IF(入力!$C$7=入力!$I$7,交際費!$I$14,交際費!$E$14)</f>
        <v>55.2</v>
      </c>
      <c r="AO28" s="46">
        <f>IF(入力!$C$7=入力!$I$7,交際費!$I$14,交際費!$E$14)</f>
        <v>55.2</v>
      </c>
      <c r="AP28" s="46">
        <f>IF(入力!$C$7=入力!$I$7,交際費!$I$14,交際費!$E$14)</f>
        <v>55.2</v>
      </c>
      <c r="AQ28" s="46">
        <f>IF(入力!$C$7=入力!$I$7,交際費!$I$14,交際費!$E$14)</f>
        <v>55.2</v>
      </c>
      <c r="AR28" s="46">
        <f>IF(入力!$C$7=入力!$I$7,交際費!$I$14,交際費!$E$14)</f>
        <v>55.2</v>
      </c>
      <c r="AS28" s="46">
        <f>IF(入力!$C$7=入力!$I$7,交際費!$I$14,交際費!$E$14)</f>
        <v>55.2</v>
      </c>
      <c r="AT28" s="46">
        <f>IF(入力!$C$7=入力!$I$7,交際費!$I$14,交際費!$E$14)</f>
        <v>55.2</v>
      </c>
      <c r="AU28" s="46">
        <f>IF(入力!$C$7=入力!$I$7,交際費!$I$14,交際費!$E$14)</f>
        <v>55.2</v>
      </c>
      <c r="AV28" s="46">
        <f>IF(入力!$C$7=入力!$I$7,交際費!$I$14,交際費!$E$14)</f>
        <v>55.2</v>
      </c>
      <c r="AW28" s="46">
        <f>IF(入力!$C$7=入力!$I$7,交際費!$I$14,交際費!$E$14)</f>
        <v>55.2</v>
      </c>
      <c r="AX28" s="46">
        <f>IF(入力!$C$7=入力!$I$7,交際費!$I$14,交際費!$E$14)</f>
        <v>55.2</v>
      </c>
      <c r="AY28" s="46">
        <f>IF(入力!$C$7=入力!$I$7,交際費!$I$14,交際費!$E$14)</f>
        <v>55.2</v>
      </c>
      <c r="AZ28" s="46">
        <f>IF(入力!$C$7=入力!$I$7,交際費!$I$14,交際費!$E$14)</f>
        <v>55.2</v>
      </c>
      <c r="BA28" s="46">
        <f>IF(入力!$C$7=入力!$I$7,交際費!$I$14,交際費!$E$14)</f>
        <v>55.2</v>
      </c>
      <c r="BB28" s="47">
        <f>IF(入力!$C$7=入力!$I$7,交際費!$I$14,交際費!$E$14)</f>
        <v>55.2</v>
      </c>
      <c r="BC28" s="147">
        <f>SUM(D28:BB28)</f>
        <v>2815.1999999999989</v>
      </c>
    </row>
    <row r="29" spans="2:55" ht="20.100000000000001" customHeight="1" x14ac:dyDescent="0.15">
      <c r="B29" s="204"/>
      <c r="C29" s="108" t="s">
        <v>105</v>
      </c>
      <c r="D29" s="45">
        <f>IF(D8=0,0,IF(D8&gt;21,0,HLOOKUP(D8,交際費!$D$16:$X$21,6,FALSE)))</f>
        <v>0</v>
      </c>
      <c r="E29" s="46">
        <f>IF(E8=0,0,IF(E8&gt;21,0,HLOOKUP(E8,交際費!$D$16:$X$21,6,FALSE)))</f>
        <v>0</v>
      </c>
      <c r="F29" s="46">
        <f>IF(F8=0,0,IF(F8&gt;21,0,HLOOKUP(F8,交際費!$D$16:$X$21,6,FALSE)))</f>
        <v>0</v>
      </c>
      <c r="G29" s="46">
        <f>IF(G8=0,0,IF(G8&gt;21,0,HLOOKUP(G8,交際費!$D$16:$X$21,6,FALSE)))</f>
        <v>0</v>
      </c>
      <c r="H29" s="46">
        <f>IF(H8=0,0,IF(H8&gt;21,0,HLOOKUP(H8,交際費!$D$16:$X$21,6,FALSE)))</f>
        <v>0</v>
      </c>
      <c r="I29" s="46">
        <f>IF(I8=0,0,IF(I8&gt;21,0,HLOOKUP(I8,交際費!$D$16:$X$21,6,FALSE)))</f>
        <v>0</v>
      </c>
      <c r="J29" s="46">
        <f>IF(J8=0,0,IF(J8&gt;21,0,HLOOKUP(J8,交際費!$D$16:$X$21,6,FALSE)))</f>
        <v>0</v>
      </c>
      <c r="K29" s="46">
        <f>IF(K8=0,0,IF(K8&gt;21,0,HLOOKUP(K8,交際費!$D$16:$X$21,6,FALSE)))</f>
        <v>0</v>
      </c>
      <c r="L29" s="46">
        <f>IF(L8=0,0,IF(L8&gt;21,0,HLOOKUP(L8,交際費!$D$16:$X$21,6,FALSE)))</f>
        <v>0</v>
      </c>
      <c r="M29" s="46">
        <f>IF(M8=0,0,IF(M8&gt;21,0,HLOOKUP(M8,交際費!$D$16:$X$21,6,FALSE)))</f>
        <v>0</v>
      </c>
      <c r="N29" s="46">
        <f>IF(N8=0,0,IF(N8&gt;21,0,HLOOKUP(N8,交際費!$D$16:$X$21,6,FALSE)))</f>
        <v>0</v>
      </c>
      <c r="O29" s="46">
        <f>IF(O8=0,0,IF(O8&gt;21,0,HLOOKUP(O8,交際費!$D$16:$X$21,6,FALSE)))</f>
        <v>0</v>
      </c>
      <c r="P29" s="46">
        <f>IF(P8=0,0,IF(P8&gt;21,0,HLOOKUP(P8,交際費!$D$16:$X$21,6,FALSE)))</f>
        <v>0</v>
      </c>
      <c r="Q29" s="46">
        <f>IF(Q8=0,0,IF(Q8&gt;21,0,HLOOKUP(Q8,交際費!$D$16:$X$21,6,FALSE)))</f>
        <v>0</v>
      </c>
      <c r="R29" s="46">
        <f>IF(R8=0,0,IF(R8&gt;21,0,HLOOKUP(R8,交際費!$D$16:$X$21,6,FALSE)))</f>
        <v>0</v>
      </c>
      <c r="S29" s="46">
        <f>IF(S8=0,0,IF(S8&gt;21,0,HLOOKUP(S8,交際費!$D$16:$X$21,6,FALSE)))</f>
        <v>0</v>
      </c>
      <c r="T29" s="46">
        <f>IF(T8=0,0,IF(T8&gt;21,0,HLOOKUP(T8,交際費!$D$16:$X$21,6,FALSE)))</f>
        <v>0</v>
      </c>
      <c r="U29" s="46">
        <f>IF(U8=0,0,IF(U8&gt;21,0,HLOOKUP(U8,交際費!$D$16:$X$21,6,FALSE)))</f>
        <v>0</v>
      </c>
      <c r="V29" s="46">
        <f>IF(V8=0,0,IF(V8&gt;21,0,HLOOKUP(V8,交際費!$D$16:$X$21,6,FALSE)))</f>
        <v>0</v>
      </c>
      <c r="W29" s="46">
        <f>IF(W8=0,0,IF(W8&gt;21,0,HLOOKUP(W8,交際費!$D$16:$X$21,6,FALSE)))</f>
        <v>0</v>
      </c>
      <c r="X29" s="46">
        <f>IF(X8=0,0,IF(X8&gt;21,0,HLOOKUP(X8,交際費!$D$16:$X$21,6,FALSE)))</f>
        <v>0</v>
      </c>
      <c r="Y29" s="46">
        <f>IF(Y8=0,0,IF(Y8&gt;21,0,HLOOKUP(Y8,交際費!$D$16:$X$21,6,FALSE)))</f>
        <v>0</v>
      </c>
      <c r="Z29" s="46">
        <f>IF(Z8=0,0,IF(Z8&gt;21,0,HLOOKUP(Z8,交際費!$D$16:$X$21,6,FALSE)))</f>
        <v>0</v>
      </c>
      <c r="AA29" s="46">
        <f>IF(AA8=0,0,IF(AA8&gt;21,0,HLOOKUP(AA8,交際費!$D$16:$X$21,6,FALSE)))</f>
        <v>0</v>
      </c>
      <c r="AB29" s="46">
        <f>IF(AB8=0,0,IF(AB8&gt;21,0,HLOOKUP(AB8,交際費!$D$16:$X$21,6,FALSE)))</f>
        <v>0</v>
      </c>
      <c r="AC29" s="46">
        <f>IF(AC8=0,0,IF(AC8&gt;21,0,HLOOKUP(AC8,交際費!$D$16:$X$21,6,FALSE)))</f>
        <v>0</v>
      </c>
      <c r="AD29" s="46">
        <f>IF(AD8=0,0,IF(AD8&gt;21,0,HLOOKUP(AD8,交際費!$D$16:$X$21,6,FALSE)))</f>
        <v>0</v>
      </c>
      <c r="AE29" s="46">
        <f>IF(AE8=0,0,IF(AE8&gt;21,0,HLOOKUP(AE8,交際費!$D$16:$X$21,6,FALSE)))</f>
        <v>0</v>
      </c>
      <c r="AF29" s="46">
        <f>IF(AF8=0,0,IF(AF8&gt;21,0,HLOOKUP(AF8,交際費!$D$16:$X$21,6,FALSE)))</f>
        <v>0</v>
      </c>
      <c r="AG29" s="46">
        <f>IF(AG8=0,0,IF(AG8&gt;21,0,HLOOKUP(AG8,交際費!$D$16:$X$21,6,FALSE)))</f>
        <v>0</v>
      </c>
      <c r="AH29" s="46">
        <f>IF(AH8=0,0,IF(AH8&gt;21,0,HLOOKUP(AH8,交際費!$D$16:$X$21,6,FALSE)))</f>
        <v>0</v>
      </c>
      <c r="AI29" s="46">
        <f>IF(AI8=0,0,IF(AI8&gt;21,0,HLOOKUP(AI8,交際費!$D$16:$X$21,6,FALSE)))</f>
        <v>0</v>
      </c>
      <c r="AJ29" s="46">
        <f>IF(AJ8=0,0,IF(AJ8&gt;21,0,HLOOKUP(AJ8,交際費!$D$16:$X$21,6,FALSE)))</f>
        <v>0</v>
      </c>
      <c r="AK29" s="46">
        <f>IF(AK8=0,0,IF(AK8&gt;21,0,HLOOKUP(AK8,交際費!$D$16:$X$21,6,FALSE)))</f>
        <v>0</v>
      </c>
      <c r="AL29" s="46">
        <f>IF(AL8=0,0,IF(AL8&gt;21,0,HLOOKUP(AL8,交際費!$D$16:$X$21,6,FALSE)))</f>
        <v>0</v>
      </c>
      <c r="AM29" s="46">
        <f>IF(AM8=0,0,IF(AM8&gt;21,0,HLOOKUP(AM8,交際費!$D$16:$X$21,6,FALSE)))</f>
        <v>0</v>
      </c>
      <c r="AN29" s="46">
        <f>IF(AN8=0,0,IF(AN8&gt;21,0,HLOOKUP(AN8,交際費!$D$16:$X$21,6,FALSE)))</f>
        <v>0</v>
      </c>
      <c r="AO29" s="46">
        <f>IF(AO8=0,0,IF(AO8&gt;21,0,HLOOKUP(AO8,交際費!$D$16:$X$21,6,FALSE)))</f>
        <v>0</v>
      </c>
      <c r="AP29" s="46">
        <f>IF(AP8=0,0,IF(AP8&gt;21,0,HLOOKUP(AP8,交際費!$D$16:$X$21,6,FALSE)))</f>
        <v>0</v>
      </c>
      <c r="AQ29" s="46">
        <f>IF(AQ8=0,0,IF(AQ8&gt;21,0,HLOOKUP(AQ8,交際費!$D$16:$X$21,6,FALSE)))</f>
        <v>0</v>
      </c>
      <c r="AR29" s="46">
        <f>IF(AR8=0,0,IF(AR8&gt;21,0,HLOOKUP(AR8,交際費!$D$16:$X$21,6,FALSE)))</f>
        <v>0</v>
      </c>
      <c r="AS29" s="46">
        <f>IF(AS8=0,0,IF(AS8&gt;21,0,HLOOKUP(AS8,交際費!$D$16:$X$21,6,FALSE)))</f>
        <v>0</v>
      </c>
      <c r="AT29" s="46">
        <f>IF(AT8=0,0,IF(AT8&gt;21,0,HLOOKUP(AT8,交際費!$D$16:$X$21,6,FALSE)))</f>
        <v>0</v>
      </c>
      <c r="AU29" s="46">
        <f>IF(AU8=0,0,IF(AU8&gt;21,0,HLOOKUP(AU8,交際費!$D$16:$X$21,6,FALSE)))</f>
        <v>0</v>
      </c>
      <c r="AV29" s="46">
        <f>IF(AV8=0,0,IF(AV8&gt;21,0,HLOOKUP(AV8,交際費!$D$16:$X$21,6,FALSE)))</f>
        <v>0</v>
      </c>
      <c r="AW29" s="46">
        <f>IF(AW8=0,0,IF(AW8&gt;21,0,HLOOKUP(AW8,交際費!$D$16:$X$21,6,FALSE)))</f>
        <v>0</v>
      </c>
      <c r="AX29" s="46">
        <f>IF(AX8=0,0,IF(AX8&gt;21,0,HLOOKUP(AX8,交際費!$D$16:$X$21,6,FALSE)))</f>
        <v>0</v>
      </c>
      <c r="AY29" s="46">
        <f>IF(AY8=0,0,IF(AY8&gt;21,0,HLOOKUP(AY8,交際費!$D$16:$X$21,6,FALSE)))</f>
        <v>0</v>
      </c>
      <c r="AZ29" s="46">
        <f>IF(AZ8=0,0,IF(AZ8&gt;21,0,HLOOKUP(AZ8,交際費!$D$16:$X$21,6,FALSE)))</f>
        <v>0</v>
      </c>
      <c r="BA29" s="46">
        <f>IF(BA8=0,0,IF(BA8&gt;21,0,HLOOKUP(BA8,交際費!$D$16:$X$21,6,FALSE)))</f>
        <v>0</v>
      </c>
      <c r="BB29" s="47">
        <f>IF(BB8=0,0,IF(BB8&gt;21,0,HLOOKUP(BB8,交際費!$D$16:$X$21,6,FALSE)))</f>
        <v>0</v>
      </c>
      <c r="BC29" s="147">
        <f>SUM(D29:BB29)</f>
        <v>0</v>
      </c>
    </row>
    <row r="30" spans="2:55" ht="20.100000000000001" customHeight="1" x14ac:dyDescent="0.15">
      <c r="B30" s="204"/>
      <c r="C30" s="108" t="s">
        <v>103</v>
      </c>
      <c r="D30" s="45">
        <f>IF(D9=0,0,IF(D9&gt;21,0,HLOOKUP(D9,交際費!$D$16:$X$21,6,FALSE)))</f>
        <v>0</v>
      </c>
      <c r="E30" s="46">
        <f>IF(E9=0,0,IF(E9&gt;21,0,HLOOKUP(E9,交際費!$D$16:$X$21,6,FALSE)))</f>
        <v>0</v>
      </c>
      <c r="F30" s="46">
        <f>IF(F9=0,0,IF(F9&gt;21,0,HLOOKUP(F9,交際費!$D$16:$X$21,6,FALSE)))</f>
        <v>0</v>
      </c>
      <c r="G30" s="46">
        <f>IF(G9=0,0,IF(G9&gt;21,0,HLOOKUP(G9,交際費!$D$16:$X$21,6,FALSE)))</f>
        <v>0</v>
      </c>
      <c r="H30" s="46">
        <f>IF(H9=0,0,IF(H9&gt;21,0,HLOOKUP(H9,交際費!$D$16:$X$21,6,FALSE)))</f>
        <v>0</v>
      </c>
      <c r="I30" s="46">
        <f>IF(I9=0,0,IF(I9&gt;21,0,HLOOKUP(I9,交際費!$D$16:$X$21,6,FALSE)))</f>
        <v>0</v>
      </c>
      <c r="J30" s="46">
        <f>IF(J9=0,0,IF(J9&gt;21,0,HLOOKUP(J9,交際費!$D$16:$X$21,6,FALSE)))</f>
        <v>0</v>
      </c>
      <c r="K30" s="46">
        <f>IF(K9=0,0,IF(K9&gt;21,0,HLOOKUP(K9,交際費!$D$16:$X$21,6,FALSE)))</f>
        <v>0</v>
      </c>
      <c r="L30" s="46">
        <f>IF(L9=0,0,IF(L9&gt;21,0,HLOOKUP(L9,交際費!$D$16:$X$21,6,FALSE)))</f>
        <v>0</v>
      </c>
      <c r="M30" s="46">
        <f>IF(M9=0,0,IF(M9&gt;21,0,HLOOKUP(M9,交際費!$D$16:$X$21,6,FALSE)))</f>
        <v>0</v>
      </c>
      <c r="N30" s="46">
        <f>IF(N9=0,0,IF(N9&gt;21,0,HLOOKUP(N9,交際費!$D$16:$X$21,6,FALSE)))</f>
        <v>0</v>
      </c>
      <c r="O30" s="46">
        <f>IF(O9=0,0,IF(O9&gt;21,0,HLOOKUP(O9,交際費!$D$16:$X$21,6,FALSE)))</f>
        <v>0</v>
      </c>
      <c r="P30" s="46">
        <f>IF(P9=0,0,IF(P9&gt;21,0,HLOOKUP(P9,交際費!$D$16:$X$21,6,FALSE)))</f>
        <v>0</v>
      </c>
      <c r="Q30" s="46">
        <f>IF(Q9=0,0,IF(Q9&gt;21,0,HLOOKUP(Q9,交際費!$D$16:$X$21,6,FALSE)))</f>
        <v>0</v>
      </c>
      <c r="R30" s="46">
        <f>IF(R9=0,0,IF(R9&gt;21,0,HLOOKUP(R9,交際費!$D$16:$X$21,6,FALSE)))</f>
        <v>0</v>
      </c>
      <c r="S30" s="46">
        <f>IF(S9=0,0,IF(S9&gt;21,0,HLOOKUP(S9,交際費!$D$16:$X$21,6,FALSE)))</f>
        <v>0</v>
      </c>
      <c r="T30" s="46">
        <f>IF(T9=0,0,IF(T9&gt;21,0,HLOOKUP(T9,交際費!$D$16:$X$21,6,FALSE)))</f>
        <v>0</v>
      </c>
      <c r="U30" s="46">
        <f>IF(U9=0,0,IF(U9&gt;21,0,HLOOKUP(U9,交際費!$D$16:$X$21,6,FALSE)))</f>
        <v>0</v>
      </c>
      <c r="V30" s="46">
        <f>IF(V9=0,0,IF(V9&gt;21,0,HLOOKUP(V9,交際費!$D$16:$X$21,6,FALSE)))</f>
        <v>0</v>
      </c>
      <c r="W30" s="46">
        <f>IF(W9=0,0,IF(W9&gt;21,0,HLOOKUP(W9,交際費!$D$16:$X$21,6,FALSE)))</f>
        <v>0</v>
      </c>
      <c r="X30" s="46">
        <f>IF(X9=0,0,IF(X9&gt;21,0,HLOOKUP(X9,交際費!$D$16:$X$21,6,FALSE)))</f>
        <v>0</v>
      </c>
      <c r="Y30" s="46">
        <f>IF(Y9=0,0,IF(Y9&gt;21,0,HLOOKUP(Y9,交際費!$D$16:$X$21,6,FALSE)))</f>
        <v>0</v>
      </c>
      <c r="Z30" s="46">
        <f>IF(Z9=0,0,IF(Z9&gt;21,0,HLOOKUP(Z9,交際費!$D$16:$X$21,6,FALSE)))</f>
        <v>0</v>
      </c>
      <c r="AA30" s="46">
        <f>IF(AA9=0,0,IF(AA9&gt;21,0,HLOOKUP(AA9,交際費!$D$16:$X$21,6,FALSE)))</f>
        <v>0</v>
      </c>
      <c r="AB30" s="46">
        <f>IF(AB9=0,0,IF(AB9&gt;21,0,HLOOKUP(AB9,交際費!$D$16:$X$21,6,FALSE)))</f>
        <v>0</v>
      </c>
      <c r="AC30" s="46">
        <f>IF(AC9=0,0,IF(AC9&gt;21,0,HLOOKUP(AC9,交際費!$D$16:$X$21,6,FALSE)))</f>
        <v>0</v>
      </c>
      <c r="AD30" s="46">
        <f>IF(AD9=0,0,IF(AD9&gt;21,0,HLOOKUP(AD9,交際費!$D$16:$X$21,6,FALSE)))</f>
        <v>0</v>
      </c>
      <c r="AE30" s="46">
        <f>IF(AE9=0,0,IF(AE9&gt;21,0,HLOOKUP(AE9,交際費!$D$16:$X$21,6,FALSE)))</f>
        <v>0</v>
      </c>
      <c r="AF30" s="46">
        <f>IF(AF9=0,0,IF(AF9&gt;21,0,HLOOKUP(AF9,交際費!$D$16:$X$21,6,FALSE)))</f>
        <v>0</v>
      </c>
      <c r="AG30" s="46">
        <f>IF(AG9=0,0,IF(AG9&gt;21,0,HLOOKUP(AG9,交際費!$D$16:$X$21,6,FALSE)))</f>
        <v>0</v>
      </c>
      <c r="AH30" s="46">
        <f>IF(AH9=0,0,IF(AH9&gt;21,0,HLOOKUP(AH9,交際費!$D$16:$X$21,6,FALSE)))</f>
        <v>0</v>
      </c>
      <c r="AI30" s="46">
        <f>IF(AI9=0,0,IF(AI9&gt;21,0,HLOOKUP(AI9,交際費!$D$16:$X$21,6,FALSE)))</f>
        <v>0</v>
      </c>
      <c r="AJ30" s="46">
        <f>IF(AJ9=0,0,IF(AJ9&gt;21,0,HLOOKUP(AJ9,交際費!$D$16:$X$21,6,FALSE)))</f>
        <v>0</v>
      </c>
      <c r="AK30" s="46">
        <f>IF(AK9=0,0,IF(AK9&gt;21,0,HLOOKUP(AK9,交際費!$D$16:$X$21,6,FALSE)))</f>
        <v>0</v>
      </c>
      <c r="AL30" s="46">
        <f>IF(AL9=0,0,IF(AL9&gt;21,0,HLOOKUP(AL9,交際費!$D$16:$X$21,6,FALSE)))</f>
        <v>0</v>
      </c>
      <c r="AM30" s="46">
        <f>IF(AM9=0,0,IF(AM9&gt;21,0,HLOOKUP(AM9,交際費!$D$16:$X$21,6,FALSE)))</f>
        <v>0</v>
      </c>
      <c r="AN30" s="46">
        <f>IF(AN9=0,0,IF(AN9&gt;21,0,HLOOKUP(AN9,交際費!$D$16:$X$21,6,FALSE)))</f>
        <v>0</v>
      </c>
      <c r="AO30" s="46">
        <f>IF(AO9=0,0,IF(AO9&gt;21,0,HLOOKUP(AO9,交際費!$D$16:$X$21,6,FALSE)))</f>
        <v>0</v>
      </c>
      <c r="AP30" s="46">
        <f>IF(AP9=0,0,IF(AP9&gt;21,0,HLOOKUP(AP9,交際費!$D$16:$X$21,6,FALSE)))</f>
        <v>0</v>
      </c>
      <c r="AQ30" s="46">
        <f>IF(AQ9=0,0,IF(AQ9&gt;21,0,HLOOKUP(AQ9,交際費!$D$16:$X$21,6,FALSE)))</f>
        <v>0</v>
      </c>
      <c r="AR30" s="46">
        <f>IF(AR9=0,0,IF(AR9&gt;21,0,HLOOKUP(AR9,交際費!$D$16:$X$21,6,FALSE)))</f>
        <v>0</v>
      </c>
      <c r="AS30" s="46">
        <f>IF(AS9=0,0,IF(AS9&gt;21,0,HLOOKUP(AS9,交際費!$D$16:$X$21,6,FALSE)))</f>
        <v>0</v>
      </c>
      <c r="AT30" s="46">
        <f>IF(AT9=0,0,IF(AT9&gt;21,0,HLOOKUP(AT9,交際費!$D$16:$X$21,6,FALSE)))</f>
        <v>0</v>
      </c>
      <c r="AU30" s="46">
        <f>IF(AU9=0,0,IF(AU9&gt;21,0,HLOOKUP(AU9,交際費!$D$16:$X$21,6,FALSE)))</f>
        <v>0</v>
      </c>
      <c r="AV30" s="46">
        <f>IF(AV9=0,0,IF(AV9&gt;21,0,HLOOKUP(AV9,交際費!$D$16:$X$21,6,FALSE)))</f>
        <v>0</v>
      </c>
      <c r="AW30" s="46">
        <f>IF(AW9=0,0,IF(AW9&gt;21,0,HLOOKUP(AW9,交際費!$D$16:$X$21,6,FALSE)))</f>
        <v>0</v>
      </c>
      <c r="AX30" s="46">
        <f>IF(AX9=0,0,IF(AX9&gt;21,0,HLOOKUP(AX9,交際費!$D$16:$X$21,6,FALSE)))</f>
        <v>0</v>
      </c>
      <c r="AY30" s="46">
        <f>IF(AY9=0,0,IF(AY9&gt;21,0,HLOOKUP(AY9,交際費!$D$16:$X$21,6,FALSE)))</f>
        <v>0</v>
      </c>
      <c r="AZ30" s="46">
        <f>IF(AZ9=0,0,IF(AZ9&gt;21,0,HLOOKUP(AZ9,交際費!$D$16:$X$21,6,FALSE)))</f>
        <v>0</v>
      </c>
      <c r="BA30" s="46">
        <f>IF(BA9=0,0,IF(BA9&gt;21,0,HLOOKUP(BA9,交際費!$D$16:$X$21,6,FALSE)))</f>
        <v>0</v>
      </c>
      <c r="BB30" s="47">
        <f>IF(BB9=0,0,IF(BB9&gt;21,0,HLOOKUP(BB9,交際費!$D$16:$X$21,6,FALSE)))</f>
        <v>0</v>
      </c>
      <c r="BC30" s="147">
        <f>SUM(D30:BB30)</f>
        <v>0</v>
      </c>
    </row>
    <row r="31" spans="2:55" ht="20.100000000000001" customHeight="1" x14ac:dyDescent="0.15">
      <c r="B31" s="204"/>
      <c r="C31" s="108" t="s">
        <v>104</v>
      </c>
      <c r="D31" s="45">
        <f>IF(D10=0,0,IF(D10&gt;21,0,HLOOKUP(D10,交際費!$D$16:$X$21,6,FALSE)))</f>
        <v>0</v>
      </c>
      <c r="E31" s="46">
        <f>IF(E10=0,0,IF(E10&gt;21,0,HLOOKUP(E10,交際費!$D$16:$X$21,6,FALSE)))</f>
        <v>0</v>
      </c>
      <c r="F31" s="46">
        <f>IF(F10=0,0,IF(F10&gt;21,0,HLOOKUP(F10,交際費!$D$16:$X$21,6,FALSE)))</f>
        <v>0</v>
      </c>
      <c r="G31" s="46">
        <f>IF(G10=0,0,IF(G10&gt;21,0,HLOOKUP(G10,交際費!$D$16:$X$21,6,FALSE)))</f>
        <v>0</v>
      </c>
      <c r="H31" s="46">
        <f>IF(H10=0,0,IF(H10&gt;21,0,HLOOKUP(H10,交際費!$D$16:$X$21,6,FALSE)))</f>
        <v>0</v>
      </c>
      <c r="I31" s="46">
        <f>IF(I10=0,0,IF(I10&gt;21,0,HLOOKUP(I10,交際費!$D$16:$X$21,6,FALSE)))</f>
        <v>0</v>
      </c>
      <c r="J31" s="46">
        <f>IF(J10=0,0,IF(J10&gt;21,0,HLOOKUP(J10,交際費!$D$16:$X$21,6,FALSE)))</f>
        <v>0</v>
      </c>
      <c r="K31" s="46">
        <f>IF(K10=0,0,IF(K10&gt;21,0,HLOOKUP(K10,交際費!$D$16:$X$21,6,FALSE)))</f>
        <v>0</v>
      </c>
      <c r="L31" s="46">
        <f>IF(L10=0,0,IF(L10&gt;21,0,HLOOKUP(L10,交際費!$D$16:$X$21,6,FALSE)))</f>
        <v>0</v>
      </c>
      <c r="M31" s="46">
        <f>IF(M10=0,0,IF(M10&gt;21,0,HLOOKUP(M10,交際費!$D$16:$X$21,6,FALSE)))</f>
        <v>0</v>
      </c>
      <c r="N31" s="46">
        <f>IF(N10=0,0,IF(N10&gt;21,0,HLOOKUP(N10,交際費!$D$16:$X$21,6,FALSE)))</f>
        <v>0</v>
      </c>
      <c r="O31" s="46">
        <f>IF(O10=0,0,IF(O10&gt;21,0,HLOOKUP(O10,交際費!$D$16:$X$21,6,FALSE)))</f>
        <v>0</v>
      </c>
      <c r="P31" s="46">
        <f>IF(P10=0,0,IF(P10&gt;21,0,HLOOKUP(P10,交際費!$D$16:$X$21,6,FALSE)))</f>
        <v>0</v>
      </c>
      <c r="Q31" s="46">
        <f>IF(Q10=0,0,IF(Q10&gt;21,0,HLOOKUP(Q10,交際費!$D$16:$X$21,6,FALSE)))</f>
        <v>0</v>
      </c>
      <c r="R31" s="46">
        <f>IF(R10=0,0,IF(R10&gt;21,0,HLOOKUP(R10,交際費!$D$16:$X$21,6,FALSE)))</f>
        <v>0</v>
      </c>
      <c r="S31" s="46">
        <f>IF(S10=0,0,IF(S10&gt;21,0,HLOOKUP(S10,交際費!$D$16:$X$21,6,FALSE)))</f>
        <v>0</v>
      </c>
      <c r="T31" s="46">
        <f>IF(T10=0,0,IF(T10&gt;21,0,HLOOKUP(T10,交際費!$D$16:$X$21,6,FALSE)))</f>
        <v>0</v>
      </c>
      <c r="U31" s="46">
        <f>IF(U10=0,0,IF(U10&gt;21,0,HLOOKUP(U10,交際費!$D$16:$X$21,6,FALSE)))</f>
        <v>0</v>
      </c>
      <c r="V31" s="46">
        <f>IF(V10=0,0,IF(V10&gt;21,0,HLOOKUP(V10,交際費!$D$16:$X$21,6,FALSE)))</f>
        <v>0</v>
      </c>
      <c r="W31" s="46">
        <f>IF(W10=0,0,IF(W10&gt;21,0,HLOOKUP(W10,交際費!$D$16:$X$21,6,FALSE)))</f>
        <v>0</v>
      </c>
      <c r="X31" s="46">
        <f>IF(X10=0,0,IF(X10&gt;21,0,HLOOKUP(X10,交際費!$D$16:$X$21,6,FALSE)))</f>
        <v>0</v>
      </c>
      <c r="Y31" s="46">
        <f>IF(Y10=0,0,IF(Y10&gt;21,0,HLOOKUP(Y10,交際費!$D$16:$X$21,6,FALSE)))</f>
        <v>0</v>
      </c>
      <c r="Z31" s="46">
        <f>IF(Z10=0,0,IF(Z10&gt;21,0,HLOOKUP(Z10,交際費!$D$16:$X$21,6,FALSE)))</f>
        <v>0</v>
      </c>
      <c r="AA31" s="46">
        <f>IF(AA10=0,0,IF(AA10&gt;21,0,HLOOKUP(AA10,交際費!$D$16:$X$21,6,FALSE)))</f>
        <v>0</v>
      </c>
      <c r="AB31" s="46">
        <f>IF(AB10=0,0,IF(AB10&gt;21,0,HLOOKUP(AB10,交際費!$D$16:$X$21,6,FALSE)))</f>
        <v>0</v>
      </c>
      <c r="AC31" s="46">
        <f>IF(AC10=0,0,IF(AC10&gt;21,0,HLOOKUP(AC10,交際費!$D$16:$X$21,6,FALSE)))</f>
        <v>0</v>
      </c>
      <c r="AD31" s="46">
        <f>IF(AD10=0,0,IF(AD10&gt;21,0,HLOOKUP(AD10,交際費!$D$16:$X$21,6,FALSE)))</f>
        <v>0</v>
      </c>
      <c r="AE31" s="46">
        <f>IF(AE10=0,0,IF(AE10&gt;21,0,HLOOKUP(AE10,交際費!$D$16:$X$21,6,FALSE)))</f>
        <v>0</v>
      </c>
      <c r="AF31" s="46">
        <f>IF(AF10=0,0,IF(AF10&gt;21,0,HLOOKUP(AF10,交際費!$D$16:$X$21,6,FALSE)))</f>
        <v>0</v>
      </c>
      <c r="AG31" s="46">
        <f>IF(AG10=0,0,IF(AG10&gt;21,0,HLOOKUP(AG10,交際費!$D$16:$X$21,6,FALSE)))</f>
        <v>0</v>
      </c>
      <c r="AH31" s="46">
        <f>IF(AH10=0,0,IF(AH10&gt;21,0,HLOOKUP(AH10,交際費!$D$16:$X$21,6,FALSE)))</f>
        <v>0</v>
      </c>
      <c r="AI31" s="46">
        <f>IF(AI10=0,0,IF(AI10&gt;21,0,HLOOKUP(AI10,交際費!$D$16:$X$21,6,FALSE)))</f>
        <v>0</v>
      </c>
      <c r="AJ31" s="46">
        <f>IF(AJ10=0,0,IF(AJ10&gt;21,0,HLOOKUP(AJ10,交際費!$D$16:$X$21,6,FALSE)))</f>
        <v>0</v>
      </c>
      <c r="AK31" s="46">
        <f>IF(AK10=0,0,IF(AK10&gt;21,0,HLOOKUP(AK10,交際費!$D$16:$X$21,6,FALSE)))</f>
        <v>0</v>
      </c>
      <c r="AL31" s="46">
        <f>IF(AL10=0,0,IF(AL10&gt;21,0,HLOOKUP(AL10,交際費!$D$16:$X$21,6,FALSE)))</f>
        <v>0</v>
      </c>
      <c r="AM31" s="46">
        <f>IF(AM10=0,0,IF(AM10&gt;21,0,HLOOKUP(AM10,交際費!$D$16:$X$21,6,FALSE)))</f>
        <v>0</v>
      </c>
      <c r="AN31" s="46">
        <f>IF(AN10=0,0,IF(AN10&gt;21,0,HLOOKUP(AN10,交際費!$D$16:$X$21,6,FALSE)))</f>
        <v>0</v>
      </c>
      <c r="AO31" s="46">
        <f>IF(AO10=0,0,IF(AO10&gt;21,0,HLOOKUP(AO10,交際費!$D$16:$X$21,6,FALSE)))</f>
        <v>0</v>
      </c>
      <c r="AP31" s="46">
        <f>IF(AP10=0,0,IF(AP10&gt;21,0,HLOOKUP(AP10,交際費!$D$16:$X$21,6,FALSE)))</f>
        <v>0</v>
      </c>
      <c r="AQ31" s="46">
        <f>IF(AQ10=0,0,IF(AQ10&gt;21,0,HLOOKUP(AQ10,交際費!$D$16:$X$21,6,FALSE)))</f>
        <v>0</v>
      </c>
      <c r="AR31" s="46">
        <f>IF(AR10=0,0,IF(AR10&gt;21,0,HLOOKUP(AR10,交際費!$D$16:$X$21,6,FALSE)))</f>
        <v>0</v>
      </c>
      <c r="AS31" s="46">
        <f>IF(AS10=0,0,IF(AS10&gt;21,0,HLOOKUP(AS10,交際費!$D$16:$X$21,6,FALSE)))</f>
        <v>0</v>
      </c>
      <c r="AT31" s="46">
        <f>IF(AT10=0,0,IF(AT10&gt;21,0,HLOOKUP(AT10,交際費!$D$16:$X$21,6,FALSE)))</f>
        <v>0</v>
      </c>
      <c r="AU31" s="46">
        <f>IF(AU10=0,0,IF(AU10&gt;21,0,HLOOKUP(AU10,交際費!$D$16:$X$21,6,FALSE)))</f>
        <v>0</v>
      </c>
      <c r="AV31" s="46">
        <f>IF(AV10=0,0,IF(AV10&gt;21,0,HLOOKUP(AV10,交際費!$D$16:$X$21,6,FALSE)))</f>
        <v>0</v>
      </c>
      <c r="AW31" s="46">
        <f>IF(AW10=0,0,IF(AW10&gt;21,0,HLOOKUP(AW10,交際費!$D$16:$X$21,6,FALSE)))</f>
        <v>0</v>
      </c>
      <c r="AX31" s="46">
        <f>IF(AX10=0,0,IF(AX10&gt;21,0,HLOOKUP(AX10,交際費!$D$16:$X$21,6,FALSE)))</f>
        <v>0</v>
      </c>
      <c r="AY31" s="46">
        <f>IF(AY10=0,0,IF(AY10&gt;21,0,HLOOKUP(AY10,交際費!$D$16:$X$21,6,FALSE)))</f>
        <v>0</v>
      </c>
      <c r="AZ31" s="46">
        <f>IF(AZ10=0,0,IF(AZ10&gt;21,0,HLOOKUP(AZ10,交際費!$D$16:$X$21,6,FALSE)))</f>
        <v>0</v>
      </c>
      <c r="BA31" s="46">
        <f>IF(BA10=0,0,IF(BA10&gt;21,0,HLOOKUP(BA10,交際費!$D$16:$X$21,6,FALSE)))</f>
        <v>0</v>
      </c>
      <c r="BB31" s="47">
        <f>IF(BB10=0,0,IF(BB10&gt;21,0,HLOOKUP(BB10,交際費!$D$16:$X$21,6,FALSE)))</f>
        <v>0</v>
      </c>
      <c r="BC31" s="147">
        <f>SUM(D31:BB31)</f>
        <v>0</v>
      </c>
    </row>
    <row r="32" spans="2:55" ht="20.100000000000001" customHeight="1" x14ac:dyDescent="0.15">
      <c r="B32" s="204"/>
      <c r="C32" s="10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7"/>
    </row>
    <row r="33" spans="2:55" ht="20.100000000000001" customHeight="1" x14ac:dyDescent="0.15">
      <c r="B33" s="204"/>
      <c r="C33" s="10" t="s">
        <v>160</v>
      </c>
      <c r="D33" s="45">
        <f>IF(入力!$C$7=入力!$H$7,(IF(入力!$C$15=入力!$H$15,HLOOKUP(D6,住居費!$L$3:$CG$10,6,FALSE),IF(入力!$C$15=入力!$I$15,HLOOKUP(D6,住居費!$L$3:$CG$10,7,FALSE),HLOOKUP(D6,住居費!$L$3:$CG$10,8,FALSE)))),0)</f>
        <v>0</v>
      </c>
      <c r="E33" s="45">
        <f>IF(入力!$C$7=入力!$H$7,(IF(入力!$C$15=入力!$H$15,HLOOKUP(E6,住居費!$L$3:$CG$10,6,FALSE),IF(入力!$C$15=入力!$I$15,HLOOKUP(E6,住居費!$L$3:$CG$10,7,FALSE),HLOOKUP(E6,住居費!$L$3:$CG$10,8,FALSE)))),0)</f>
        <v>0</v>
      </c>
      <c r="F33" s="45">
        <f>IF(入力!$C$7=入力!$H$7,(IF(入力!$C$15=入力!$H$15,HLOOKUP(F6,住居費!$L$3:$CG$10,6,FALSE),IF(入力!$C$15=入力!$I$15,HLOOKUP(F6,住居費!$L$3:$CG$10,7,FALSE),HLOOKUP(F6,住居費!$L$3:$CG$10,8,FALSE)))),0)</f>
        <v>0</v>
      </c>
      <c r="G33" s="45">
        <f>IF(入力!$C$7=入力!$H$7,(IF(入力!$C$15=入力!$H$15,HLOOKUP(G6,住居費!$L$3:$CG$10,6,FALSE),IF(入力!$C$15=入力!$I$15,HLOOKUP(G6,住居費!$L$3:$CG$10,7,FALSE),HLOOKUP(G6,住居費!$L$3:$CG$10,8,FALSE)))),0)</f>
        <v>0</v>
      </c>
      <c r="H33" s="45">
        <f>IF(入力!$C$7=入力!$H$7,(IF(入力!$C$15=入力!$H$15,HLOOKUP(H6,住居費!$L$3:$CG$10,6,FALSE),IF(入力!$C$15=入力!$I$15,HLOOKUP(H6,住居費!$L$3:$CG$10,7,FALSE),HLOOKUP(H6,住居費!$L$3:$CG$10,8,FALSE)))),0)</f>
        <v>0</v>
      </c>
      <c r="I33" s="45">
        <f>IF(入力!$C$7=入力!$H$7,(IF(入力!$C$15=入力!$H$15,HLOOKUP(I6,住居費!$L$3:$CG$10,6,FALSE),IF(入力!$C$15=入力!$I$15,HLOOKUP(I6,住居費!$L$3:$CG$10,7,FALSE),HLOOKUP(I6,住居費!$L$3:$CG$10,8,FALSE)))),0)</f>
        <v>0</v>
      </c>
      <c r="J33" s="45">
        <f>IF(入力!$C$7=入力!$H$7,(IF(入力!$C$15=入力!$H$15,HLOOKUP(J6,住居費!$L$3:$CG$10,6,FALSE),IF(入力!$C$15=入力!$I$15,HLOOKUP(J6,住居費!$L$3:$CG$10,7,FALSE),HLOOKUP(J6,住居費!$L$3:$CG$10,8,FALSE)))),0)</f>
        <v>0</v>
      </c>
      <c r="K33" s="45">
        <f>IF(入力!$C$7=入力!$H$7,(IF(入力!$C$15=入力!$H$15,HLOOKUP(K6,住居費!$L$3:$CG$10,6,FALSE),IF(入力!$C$15=入力!$I$15,HLOOKUP(K6,住居費!$L$3:$CG$10,7,FALSE),HLOOKUP(K6,住居費!$L$3:$CG$10,8,FALSE)))),0)</f>
        <v>0</v>
      </c>
      <c r="L33" s="45">
        <f>IF(入力!$C$7=入力!$H$7,(IF(入力!$C$15=入力!$H$15,HLOOKUP(L6,住居費!$L$3:$CG$10,6,FALSE),IF(入力!$C$15=入力!$I$15,HLOOKUP(L6,住居費!$L$3:$CG$10,7,FALSE),HLOOKUP(L6,住居費!$L$3:$CG$10,8,FALSE)))),0)</f>
        <v>0</v>
      </c>
      <c r="M33" s="45">
        <f>IF(入力!$C$7=入力!$H$7,(IF(入力!$C$15=入力!$H$15,HLOOKUP(M6,住居費!$L$3:$CG$10,6,FALSE),IF(入力!$C$15=入力!$I$15,HLOOKUP(M6,住居費!$L$3:$CG$10,7,FALSE),HLOOKUP(M6,住居費!$L$3:$CG$10,8,FALSE)))),0)</f>
        <v>0</v>
      </c>
      <c r="N33" s="45">
        <f>IF(入力!$C$7=入力!$H$7,(IF(入力!$C$15=入力!$H$15,HLOOKUP(N6,住居費!$L$3:$CG$10,6,FALSE),IF(入力!$C$15=入力!$I$15,HLOOKUP(N6,住居費!$L$3:$CG$10,7,FALSE),HLOOKUP(N6,住居費!$L$3:$CG$10,8,FALSE)))),0)</f>
        <v>0</v>
      </c>
      <c r="O33" s="45">
        <f>IF(入力!$C$7=入力!$H$7,(IF(入力!$C$15=入力!$H$15,HLOOKUP(O6,住居費!$L$3:$CG$10,6,FALSE),IF(入力!$C$15=入力!$I$15,HLOOKUP(O6,住居費!$L$3:$CG$10,7,FALSE),HLOOKUP(O6,住居費!$L$3:$CG$10,8,FALSE)))),0)</f>
        <v>0</v>
      </c>
      <c r="P33" s="45">
        <f>IF(入力!$C$7=入力!$H$7,(IF(入力!$C$15=入力!$H$15,HLOOKUP(P6,住居費!$L$3:$CG$10,6,FALSE),IF(入力!$C$15=入力!$I$15,HLOOKUP(P6,住居費!$L$3:$CG$10,7,FALSE),HLOOKUP(P6,住居費!$L$3:$CG$10,8,FALSE)))),0)</f>
        <v>0</v>
      </c>
      <c r="Q33" s="45">
        <f>IF(入力!$C$7=入力!$H$7,(IF(入力!$C$15=入力!$H$15,HLOOKUP(Q6,住居費!$L$3:$CG$10,6,FALSE),IF(入力!$C$15=入力!$I$15,HLOOKUP(Q6,住居費!$L$3:$CG$10,7,FALSE),HLOOKUP(Q6,住居費!$L$3:$CG$10,8,FALSE)))),0)</f>
        <v>0</v>
      </c>
      <c r="R33" s="45">
        <f>IF(入力!$C$7=入力!$H$7,(IF(入力!$C$15=入力!$H$15,HLOOKUP(R6,住居費!$L$3:$CG$10,6,FALSE),IF(入力!$C$15=入力!$I$15,HLOOKUP(R6,住居費!$L$3:$CG$10,7,FALSE),HLOOKUP(R6,住居費!$L$3:$CG$10,8,FALSE)))),0)</f>
        <v>0</v>
      </c>
      <c r="S33" s="45">
        <f>IF(入力!$C$7=入力!$H$7,(IF(入力!$C$15=入力!$H$15,HLOOKUP(S6,住居費!$L$3:$CG$10,6,FALSE),IF(入力!$C$15=入力!$I$15,HLOOKUP(S6,住居費!$L$3:$CG$10,7,FALSE),HLOOKUP(S6,住居費!$L$3:$CG$10,8,FALSE)))),0)</f>
        <v>0</v>
      </c>
      <c r="T33" s="45">
        <f>IF(入力!$C$7=入力!$H$7,(IF(入力!$C$15=入力!$H$15,HLOOKUP(T6,住居費!$L$3:$CG$10,6,FALSE),IF(入力!$C$15=入力!$I$15,HLOOKUP(T6,住居費!$L$3:$CG$10,7,FALSE),HLOOKUP(T6,住居費!$L$3:$CG$10,8,FALSE)))),0)</f>
        <v>0</v>
      </c>
      <c r="U33" s="45">
        <f>IF(入力!$C$7=入力!$H$7,(IF(入力!$C$15=入力!$H$15,HLOOKUP(U6,住居費!$L$3:$CG$10,6,FALSE),IF(入力!$C$15=入力!$I$15,HLOOKUP(U6,住居費!$L$3:$CG$10,7,FALSE),HLOOKUP(U6,住居費!$L$3:$CG$10,8,FALSE)))),0)</f>
        <v>0</v>
      </c>
      <c r="V33" s="45">
        <f>IF(入力!$C$7=入力!$H$7,(IF(入力!$C$15=入力!$H$15,HLOOKUP(V6,住居費!$L$3:$CG$10,6,FALSE),IF(入力!$C$15=入力!$I$15,HLOOKUP(V6,住居費!$L$3:$CG$10,7,FALSE),HLOOKUP(V6,住居費!$L$3:$CG$10,8,FALSE)))),0)</f>
        <v>0</v>
      </c>
      <c r="W33" s="45">
        <f>IF(入力!$C$7=入力!$H$7,(IF(入力!$C$15=入力!$H$15,HLOOKUP(W6,住居費!$L$3:$CG$10,6,FALSE),IF(入力!$C$15=入力!$I$15,HLOOKUP(W6,住居費!$L$3:$CG$10,7,FALSE),HLOOKUP(W6,住居費!$L$3:$CG$10,8,FALSE)))),0)</f>
        <v>0</v>
      </c>
      <c r="X33" s="45">
        <f>IF(入力!$C$7=入力!$H$7,(IF(入力!$C$15=入力!$H$15,HLOOKUP(X6,住居費!$L$3:$CG$10,6,FALSE),IF(入力!$C$15=入力!$I$15,HLOOKUP(X6,住居費!$L$3:$CG$10,7,FALSE),HLOOKUP(X6,住居費!$L$3:$CG$10,8,FALSE)))),0)</f>
        <v>0</v>
      </c>
      <c r="Y33" s="45">
        <f>IF(入力!$C$7=入力!$H$7,(IF(入力!$C$15=入力!$H$15,HLOOKUP(Y6,住居費!$L$3:$CG$10,6,FALSE),IF(入力!$C$15=入力!$I$15,HLOOKUP(Y6,住居費!$L$3:$CG$10,7,FALSE),HLOOKUP(Y6,住居費!$L$3:$CG$10,8,FALSE)))),0)</f>
        <v>0</v>
      </c>
      <c r="Z33" s="45">
        <f>IF(入力!$C$7=入力!$H$7,(IF(入力!$C$15=入力!$H$15,HLOOKUP(Z6,住居費!$L$3:$CG$10,6,FALSE),IF(入力!$C$15=入力!$I$15,HLOOKUP(Z6,住居費!$L$3:$CG$10,7,FALSE),HLOOKUP(Z6,住居費!$L$3:$CG$10,8,FALSE)))),0)</f>
        <v>0</v>
      </c>
      <c r="AA33" s="45">
        <f>IF(入力!$C$7=入力!$H$7,(IF(入力!$C$15=入力!$H$15,HLOOKUP(AA6,住居費!$L$3:$CG$10,6,FALSE),IF(入力!$C$15=入力!$I$15,HLOOKUP(AA6,住居費!$L$3:$CG$10,7,FALSE),HLOOKUP(AA6,住居費!$L$3:$CG$10,8,FALSE)))),0)</f>
        <v>0</v>
      </c>
      <c r="AB33" s="45">
        <f>IF(入力!$C$7=入力!$H$7,(IF(入力!$C$15=入力!$H$15,HLOOKUP(AB6,住居費!$L$3:$CG$10,6,FALSE),IF(入力!$C$15=入力!$I$15,HLOOKUP(AB6,住居費!$L$3:$CG$10,7,FALSE),HLOOKUP(AB6,住居費!$L$3:$CG$10,8,FALSE)))),0)</f>
        <v>0</v>
      </c>
      <c r="AC33" s="45">
        <f>IF(入力!$C$7=入力!$H$7,(IF(入力!$C$15=入力!$H$15,HLOOKUP(AC6,住居費!$L$3:$CG$10,6,FALSE),IF(入力!$C$15=入力!$I$15,HLOOKUP(AC6,住居費!$L$3:$CG$10,7,FALSE),HLOOKUP(AC6,住居費!$L$3:$CG$10,8,FALSE)))),0)</f>
        <v>0</v>
      </c>
      <c r="AD33" s="45">
        <f>IF(入力!$C$7=入力!$H$7,(IF(入力!$C$15=入力!$H$15,HLOOKUP(AD6,住居費!$L$3:$CG$10,6,FALSE),IF(入力!$C$15=入力!$I$15,HLOOKUP(AD6,住居費!$L$3:$CG$10,7,FALSE),HLOOKUP(AD6,住居費!$L$3:$CG$10,8,FALSE)))),0)</f>
        <v>0</v>
      </c>
      <c r="AE33" s="45">
        <f>IF(入力!$C$7=入力!$H$7,(IF(入力!$C$15=入力!$H$15,HLOOKUP(AE6,住居費!$L$3:$CG$10,6,FALSE),IF(入力!$C$15=入力!$I$15,HLOOKUP(AE6,住居費!$L$3:$CG$10,7,FALSE),HLOOKUP(AE6,住居費!$L$3:$CG$10,8,FALSE)))),0)</f>
        <v>0</v>
      </c>
      <c r="AF33" s="45">
        <f>IF(入力!$C$7=入力!$H$7,(IF(入力!$C$15=入力!$H$15,HLOOKUP(AF6,住居費!$L$3:$CG$10,6,FALSE),IF(入力!$C$15=入力!$I$15,HLOOKUP(AF6,住居費!$L$3:$CG$10,7,FALSE),HLOOKUP(AF6,住居費!$L$3:$CG$10,8,FALSE)))),0)</f>
        <v>0</v>
      </c>
      <c r="AG33" s="45">
        <f>IF(入力!$C$7=入力!$H$7,(IF(入力!$C$15=入力!$H$15,HLOOKUP(AG6,住居費!$L$3:$CG$10,6,FALSE),IF(入力!$C$15=入力!$I$15,HLOOKUP(AG6,住居費!$L$3:$CG$10,7,FALSE),HLOOKUP(AG6,住居費!$L$3:$CG$10,8,FALSE)))),0)</f>
        <v>0</v>
      </c>
      <c r="AH33" s="45">
        <f>IF(入力!$C$7=入力!$H$7,(IF(入力!$C$15=入力!$H$15,HLOOKUP(AH6,住居費!$L$3:$CG$10,6,FALSE),IF(入力!$C$15=入力!$I$15,HLOOKUP(AH6,住居費!$L$3:$CG$10,7,FALSE),HLOOKUP(AH6,住居費!$L$3:$CG$10,8,FALSE)))),0)</f>
        <v>0</v>
      </c>
      <c r="AI33" s="45">
        <f>IF(入力!$C$7=入力!$H$7,(IF(入力!$C$15=入力!$H$15,HLOOKUP(AI6,住居費!$L$3:$CG$10,6,FALSE),IF(入力!$C$15=入力!$I$15,HLOOKUP(AI6,住居費!$L$3:$CG$10,7,FALSE),HLOOKUP(AI6,住居費!$L$3:$CG$10,8,FALSE)))),0)</f>
        <v>0</v>
      </c>
      <c r="AJ33" s="45">
        <f>IF(入力!$C$7=入力!$H$7,(IF(入力!$C$15=入力!$H$15,HLOOKUP(AJ6,住居費!$L$3:$CG$10,6,FALSE),IF(入力!$C$15=入力!$I$15,HLOOKUP(AJ6,住居費!$L$3:$CG$10,7,FALSE),HLOOKUP(AJ6,住居費!$L$3:$CG$10,8,FALSE)))),0)</f>
        <v>0</v>
      </c>
      <c r="AK33" s="45">
        <f>IF(入力!$C$7=入力!$H$7,(IF(入力!$C$15=入力!$H$15,HLOOKUP(AK6,住居費!$L$3:$CG$10,6,FALSE),IF(入力!$C$15=入力!$I$15,HLOOKUP(AK6,住居費!$L$3:$CG$10,7,FALSE),HLOOKUP(AK6,住居費!$L$3:$CG$10,8,FALSE)))),0)</f>
        <v>0</v>
      </c>
      <c r="AL33" s="45">
        <f>IF(入力!$C$7=入力!$H$7,(IF(入力!$C$15=入力!$H$15,HLOOKUP(AL6,住居費!$L$3:$CG$10,6,FALSE),IF(入力!$C$15=入力!$I$15,HLOOKUP(AL6,住居費!$L$3:$CG$10,7,FALSE),HLOOKUP(AL6,住居費!$L$3:$CG$10,8,FALSE)))),0)</f>
        <v>0</v>
      </c>
      <c r="AM33" s="45">
        <f>IF(入力!$C$7=入力!$H$7,(IF(入力!$C$15=入力!$H$15,HLOOKUP(AM6,住居費!$L$3:$CG$10,6,FALSE),IF(入力!$C$15=入力!$I$15,HLOOKUP(AM6,住居費!$L$3:$CG$10,7,FALSE),HLOOKUP(AM6,住居費!$L$3:$CG$10,8,FALSE)))),0)</f>
        <v>0</v>
      </c>
      <c r="AN33" s="45">
        <f>IF(入力!$C$7=入力!$H$7,(IF(入力!$C$15=入力!$H$15,HLOOKUP(AN6,住居費!$L$3:$CG$10,6,FALSE),IF(入力!$C$15=入力!$I$15,HLOOKUP(AN6,住居費!$L$3:$CG$10,7,FALSE),HLOOKUP(AN6,住居費!$L$3:$CG$10,8,FALSE)))),0)</f>
        <v>0</v>
      </c>
      <c r="AO33" s="45">
        <f>IF(入力!$C$7=入力!$H$7,(IF(入力!$C$15=入力!$H$15,HLOOKUP(AO6,住居費!$L$3:$CG$10,6,FALSE),IF(入力!$C$15=入力!$I$15,HLOOKUP(AO6,住居費!$L$3:$CG$10,7,FALSE),HLOOKUP(AO6,住居費!$L$3:$CG$10,8,FALSE)))),0)</f>
        <v>0</v>
      </c>
      <c r="AP33" s="45">
        <f>IF(入力!$C$7=入力!$H$7,(IF(入力!$C$15=入力!$H$15,HLOOKUP(AP6,住居費!$L$3:$CG$10,6,FALSE),IF(入力!$C$15=入力!$I$15,HLOOKUP(AP6,住居費!$L$3:$CG$10,7,FALSE),HLOOKUP(AP6,住居費!$L$3:$CG$10,8,FALSE)))),0)</f>
        <v>0</v>
      </c>
      <c r="AQ33" s="45">
        <f>IF(入力!$C$7=入力!$H$7,(IF(入力!$C$15=入力!$H$15,HLOOKUP(AQ6,住居費!$L$3:$CG$10,6,FALSE),IF(入力!$C$15=入力!$I$15,HLOOKUP(AQ6,住居費!$L$3:$CG$10,7,FALSE),HLOOKUP(AQ6,住居費!$L$3:$CG$10,8,FALSE)))),0)</f>
        <v>0</v>
      </c>
      <c r="AR33" s="45">
        <f>IF(入力!$C$7=入力!$H$7,(IF(入力!$C$15=入力!$H$15,HLOOKUP(AR6,住居費!$L$3:$CG$10,6,FALSE),IF(入力!$C$15=入力!$I$15,HLOOKUP(AR6,住居費!$L$3:$CG$10,7,FALSE),HLOOKUP(AR6,住居費!$L$3:$CG$10,8,FALSE)))),0)</f>
        <v>0</v>
      </c>
      <c r="AS33" s="45">
        <f>IF(入力!$C$7=入力!$H$7,(IF(入力!$C$15=入力!$H$15,HLOOKUP(AS6,住居費!$L$3:$CG$10,6,FALSE),IF(入力!$C$15=入力!$I$15,HLOOKUP(AS6,住居費!$L$3:$CG$10,7,FALSE),HLOOKUP(AS6,住居費!$L$3:$CG$10,8,FALSE)))),0)</f>
        <v>0</v>
      </c>
      <c r="AT33" s="45">
        <f>IF(入力!$C$7=入力!$H$7,(IF(入力!$C$15=入力!$H$15,HLOOKUP(AT6,住居費!$L$3:$CG$10,6,FALSE),IF(入力!$C$15=入力!$I$15,HLOOKUP(AT6,住居費!$L$3:$CG$10,7,FALSE),HLOOKUP(AT6,住居費!$L$3:$CG$10,8,FALSE)))),0)</f>
        <v>0</v>
      </c>
      <c r="AU33" s="45">
        <f>IF(入力!$C$7=入力!$H$7,(IF(入力!$C$15=入力!$H$15,HLOOKUP(AU6,住居費!$L$3:$CG$10,6,FALSE),IF(入力!$C$15=入力!$I$15,HLOOKUP(AU6,住居費!$L$3:$CG$10,7,FALSE),HLOOKUP(AU6,住居費!$L$3:$CG$10,8,FALSE)))),0)</f>
        <v>0</v>
      </c>
      <c r="AV33" s="45">
        <f>IF(入力!$C$7=入力!$H$7,(IF(入力!$C$15=入力!$H$15,HLOOKUP(AV6,住居費!$L$3:$CG$10,6,FALSE),IF(入力!$C$15=入力!$I$15,HLOOKUP(AV6,住居費!$L$3:$CG$10,7,FALSE),HLOOKUP(AV6,住居費!$L$3:$CG$10,8,FALSE)))),0)</f>
        <v>0</v>
      </c>
      <c r="AW33" s="45">
        <f>IF(入力!$C$7=入力!$H$7,(IF(入力!$C$15=入力!$H$15,HLOOKUP(AW6,住居費!$L$3:$CG$10,6,FALSE),IF(入力!$C$15=入力!$I$15,HLOOKUP(AW6,住居費!$L$3:$CG$10,7,FALSE),HLOOKUP(AW6,住居費!$L$3:$CG$10,8,FALSE)))),0)</f>
        <v>0</v>
      </c>
      <c r="AX33" s="45">
        <f>IF(入力!$C$7=入力!$H$7,(IF(入力!$C$15=入力!$H$15,HLOOKUP(AX6,住居費!$L$3:$CG$10,6,FALSE),IF(入力!$C$15=入力!$I$15,HLOOKUP(AX6,住居費!$L$3:$CG$10,7,FALSE),HLOOKUP(AX6,住居費!$L$3:$CG$10,8,FALSE)))),0)</f>
        <v>0</v>
      </c>
      <c r="AY33" s="45">
        <f>IF(入力!$C$7=入力!$H$7,(IF(入力!$C$15=入力!$H$15,HLOOKUP(AY6,住居費!$L$3:$CG$10,6,FALSE),IF(入力!$C$15=入力!$I$15,HLOOKUP(AY6,住居費!$L$3:$CG$10,7,FALSE),HLOOKUP(AY6,住居費!$L$3:$CG$10,8,FALSE)))),0)</f>
        <v>0</v>
      </c>
      <c r="AZ33" s="45">
        <f>IF(入力!$C$7=入力!$H$7,(IF(入力!$C$15=入力!$H$15,HLOOKUP(AZ6,住居費!$L$3:$CG$10,6,FALSE),IF(入力!$C$15=入力!$I$15,HLOOKUP(AZ6,住居費!$L$3:$CG$10,7,FALSE),HLOOKUP(AZ6,住居費!$L$3:$CG$10,8,FALSE)))),0)</f>
        <v>0</v>
      </c>
      <c r="BA33" s="45">
        <f>IF(入力!$C$7=入力!$H$7,(IF(入力!$C$15=入力!$H$15,HLOOKUP(BA6,住居費!$L$3:$CG$10,6,FALSE),IF(入力!$C$15=入力!$I$15,HLOOKUP(BA6,住居費!$L$3:$CG$10,7,FALSE),HLOOKUP(BA6,住居費!$L$3:$CG$10,8,FALSE)))),0)</f>
        <v>0</v>
      </c>
      <c r="BB33" s="45">
        <f>IF(入力!$C$7=入力!$H$7,(IF(入力!$C$15=入力!$H$15,HLOOKUP(BB6,住居費!$L$3:$CG$10,6,FALSE),IF(入力!$C$15=入力!$I$15,HLOOKUP(BB6,住居費!$L$3:$CG$10,7,FALSE),HLOOKUP(BB6,住居費!$L$3:$CG$10,8,FALSE)))),0)</f>
        <v>0</v>
      </c>
      <c r="BC33" s="147">
        <f>SUM(D33:BB33)</f>
        <v>0</v>
      </c>
    </row>
    <row r="34" spans="2:55" ht="20.100000000000001" customHeight="1" x14ac:dyDescent="0.15">
      <c r="B34" s="204"/>
      <c r="C34" s="10" t="s">
        <v>162</v>
      </c>
      <c r="D34" s="45" t="e">
        <f>IF(入力!$C$7=入力!$H$7,0,(IF(入力!$C$15=入力!$H$15,HLOOKUP(D6,住居費!$L$3:$CG$18,14,FALSE),IF(入力!$C$15=入力!$I$15,HLOOKUP(D6,住居費!$L$3:$CG$18,15,FALSE),HLOOKUP(D6,住居費!$L$3:$CG$18,16,FALSE)))))</f>
        <v>#N/A</v>
      </c>
      <c r="E34" s="46" t="e">
        <f>IF(入力!$C$7=入力!$H$7,0,(IF(入力!$C$15=入力!$H$15,HLOOKUP(E6,住居費!$L$3:$CG$18,14,FALSE),IF(入力!$C$15=入力!$I$15,HLOOKUP(E6,住居費!$L$3:$CG$18,15,FALSE),HLOOKUP(E6,住居費!$L$3:$CG$18,16,FALSE)))))</f>
        <v>#N/A</v>
      </c>
      <c r="F34" s="46" t="e">
        <f>IF(入力!$C$7=入力!$H$7,0,(IF(入力!$C$15=入力!$H$15,HLOOKUP(F6,住居費!$L$3:$CG$18,14,FALSE),IF(入力!$C$15=入力!$I$15,HLOOKUP(F6,住居費!$L$3:$CG$18,15,FALSE),HLOOKUP(F6,住居費!$L$3:$CG$18,16,FALSE)))))</f>
        <v>#N/A</v>
      </c>
      <c r="G34" s="46" t="e">
        <f>IF(入力!$C$7=入力!$H$7,0,(IF(入力!$C$15=入力!$H$15,HLOOKUP(G6,住居費!$L$3:$CG$18,14,FALSE),IF(入力!$C$15=入力!$I$15,HLOOKUP(G6,住居費!$L$3:$CG$18,15,FALSE),HLOOKUP(G6,住居費!$L$3:$CG$18,16,FALSE)))))</f>
        <v>#N/A</v>
      </c>
      <c r="H34" s="46" t="e">
        <f>IF(入力!$C$7=入力!$H$7,0,(IF(入力!$C$15=入力!$H$15,HLOOKUP(H6,住居費!$L$3:$CG$18,14,FALSE),IF(入力!$C$15=入力!$I$15,HLOOKUP(H6,住居費!$L$3:$CG$18,15,FALSE),HLOOKUP(H6,住居費!$L$3:$CG$18,16,FALSE)))))</f>
        <v>#N/A</v>
      </c>
      <c r="I34" s="46" t="e">
        <f>IF(入力!$C$7=入力!$H$7,0,(IF(入力!$C$15=入力!$H$15,HLOOKUP(I6,住居費!$L$3:$CG$18,14,FALSE),IF(入力!$C$15=入力!$I$15,HLOOKUP(I6,住居費!$L$3:$CG$18,15,FALSE),HLOOKUP(I6,住居費!$L$3:$CG$18,16,FALSE)))))</f>
        <v>#N/A</v>
      </c>
      <c r="J34" s="46" t="e">
        <f>IF(入力!$C$7=入力!$H$7,0,(IF(入力!$C$15=入力!$H$15,HLOOKUP(J6,住居費!$L$3:$CG$18,14,FALSE),IF(入力!$C$15=入力!$I$15,HLOOKUP(J6,住居費!$L$3:$CG$18,15,FALSE),HLOOKUP(J6,住居費!$L$3:$CG$18,16,FALSE)))))</f>
        <v>#N/A</v>
      </c>
      <c r="K34" s="46" t="e">
        <f>IF(入力!$C$7=入力!$H$7,0,(IF(入力!$C$15=入力!$H$15,HLOOKUP(K6,住居費!$L$3:$CG$18,14,FALSE),IF(入力!$C$15=入力!$I$15,HLOOKUP(K6,住居費!$L$3:$CG$18,15,FALSE),HLOOKUP(K6,住居費!$L$3:$CG$18,16,FALSE)))))</f>
        <v>#N/A</v>
      </c>
      <c r="L34" s="46" t="e">
        <f>IF(入力!$C$7=入力!$H$7,0,(IF(入力!$C$15=入力!$H$15,HLOOKUP(L6,住居費!$L$3:$CG$18,14,FALSE),IF(入力!$C$15=入力!$I$15,HLOOKUP(L6,住居費!$L$3:$CG$18,15,FALSE),HLOOKUP(L6,住居費!$L$3:$CG$18,16,FALSE)))))</f>
        <v>#N/A</v>
      </c>
      <c r="M34" s="46" t="e">
        <f>IF(入力!$C$7=入力!$H$7,0,(IF(入力!$C$15=入力!$H$15,HLOOKUP(M6,住居費!$L$3:$CG$18,14,FALSE),IF(入力!$C$15=入力!$I$15,HLOOKUP(M6,住居費!$L$3:$CG$18,15,FALSE),HLOOKUP(M6,住居費!$L$3:$CG$18,16,FALSE)))))</f>
        <v>#N/A</v>
      </c>
      <c r="N34" s="46" t="e">
        <f>IF(入力!$C$7=入力!$H$7,0,(IF(入力!$C$15=入力!$H$15,HLOOKUP(N6,住居費!$L$3:$CG$18,14,FALSE),IF(入力!$C$15=入力!$I$15,HLOOKUP(N6,住居費!$L$3:$CG$18,15,FALSE),HLOOKUP(N6,住居費!$L$3:$CG$18,16,FALSE)))))</f>
        <v>#N/A</v>
      </c>
      <c r="O34" s="46" t="e">
        <f>IF(入力!$C$7=入力!$H$7,0,(IF(入力!$C$15=入力!$H$15,HLOOKUP(O6,住居費!$L$3:$CG$18,14,FALSE),IF(入力!$C$15=入力!$I$15,HLOOKUP(O6,住居費!$L$3:$CG$18,15,FALSE),HLOOKUP(O6,住居費!$L$3:$CG$18,16,FALSE)))))</f>
        <v>#N/A</v>
      </c>
      <c r="P34" s="46" t="e">
        <f>IF(入力!$C$7=入力!$H$7,0,(IF(入力!$C$15=入力!$H$15,HLOOKUP(P6,住居費!$L$3:$CG$18,14,FALSE),IF(入力!$C$15=入力!$I$15,HLOOKUP(P6,住居費!$L$3:$CG$18,15,FALSE),HLOOKUP(P6,住居費!$L$3:$CG$18,16,FALSE)))))</f>
        <v>#N/A</v>
      </c>
      <c r="Q34" s="46" t="e">
        <f>IF(入力!$C$7=入力!$H$7,0,(IF(入力!$C$15=入力!$H$15,HLOOKUP(Q6,住居費!$L$3:$CG$18,14,FALSE),IF(入力!$C$15=入力!$I$15,HLOOKUP(Q6,住居費!$L$3:$CG$18,15,FALSE),HLOOKUP(Q6,住居費!$L$3:$CG$18,16,FALSE)))))</f>
        <v>#N/A</v>
      </c>
      <c r="R34" s="46" t="e">
        <f>IF(入力!$C$7=入力!$H$7,0,(IF(入力!$C$15=入力!$H$15,HLOOKUP(R6,住居費!$L$3:$CG$18,14,FALSE),IF(入力!$C$15=入力!$I$15,HLOOKUP(R6,住居費!$L$3:$CG$18,15,FALSE),HLOOKUP(R6,住居費!$L$3:$CG$18,16,FALSE)))))</f>
        <v>#N/A</v>
      </c>
      <c r="S34" s="46" t="e">
        <f>IF(入力!$C$7=入力!$H$7,0,(IF(入力!$C$15=入力!$H$15,HLOOKUP(S6,住居費!$L$3:$CG$18,14,FALSE),IF(入力!$C$15=入力!$I$15,HLOOKUP(S6,住居費!$L$3:$CG$18,15,FALSE),HLOOKUP(S6,住居費!$L$3:$CG$18,16,FALSE)))))</f>
        <v>#N/A</v>
      </c>
      <c r="T34" s="46" t="e">
        <f>IF(入力!$C$7=入力!$H$7,0,(IF(入力!$C$15=入力!$H$15,HLOOKUP(T6,住居費!$L$3:$CG$18,14,FALSE),IF(入力!$C$15=入力!$I$15,HLOOKUP(T6,住居費!$L$3:$CG$18,15,FALSE),HLOOKUP(T6,住居費!$L$3:$CG$18,16,FALSE)))))</f>
        <v>#N/A</v>
      </c>
      <c r="U34" s="46" t="e">
        <f>IF(入力!$C$7=入力!$H$7,0,(IF(入力!$C$15=入力!$H$15,HLOOKUP(U6,住居費!$L$3:$CG$18,14,FALSE),IF(入力!$C$15=入力!$I$15,HLOOKUP(U6,住居費!$L$3:$CG$18,15,FALSE),HLOOKUP(U6,住居費!$L$3:$CG$18,16,FALSE)))))</f>
        <v>#N/A</v>
      </c>
      <c r="V34" s="46">
        <f>IF(入力!$C$7=入力!$H$7,0,(IF(入力!$C$15=入力!$H$15,HLOOKUP(V6,住居費!$L$3:$CG$18,14,FALSE),IF(入力!$C$15=入力!$I$15,HLOOKUP(V6,住居費!$L$3:$CG$18,15,FALSE),HLOOKUP(V6,住居費!$L$3:$CG$18,16,FALSE)))))</f>
        <v>6</v>
      </c>
      <c r="W34" s="46">
        <f>IF(入力!$C$7=入力!$H$7,0,(IF(入力!$C$15=入力!$H$15,HLOOKUP(W6,住居費!$L$3:$CG$18,14,FALSE),IF(入力!$C$15=入力!$I$15,HLOOKUP(W6,住居費!$L$3:$CG$18,15,FALSE),HLOOKUP(W6,住居費!$L$3:$CG$18,16,FALSE)))))</f>
        <v>6</v>
      </c>
      <c r="X34" s="46">
        <f>IF(入力!$C$7=入力!$H$7,0,(IF(入力!$C$15=入力!$H$15,HLOOKUP(X6,住居費!$L$3:$CG$18,14,FALSE),IF(入力!$C$15=入力!$I$15,HLOOKUP(X6,住居費!$L$3:$CG$18,15,FALSE),HLOOKUP(X6,住居費!$L$3:$CG$18,16,FALSE)))))</f>
        <v>6</v>
      </c>
      <c r="Y34" s="46">
        <f>IF(入力!$C$7=入力!$H$7,0,(IF(入力!$C$15=入力!$H$15,HLOOKUP(Y6,住居費!$L$3:$CG$18,14,FALSE),IF(入力!$C$15=入力!$I$15,HLOOKUP(Y6,住居費!$L$3:$CG$18,15,FALSE),HLOOKUP(Y6,住居費!$L$3:$CG$18,16,FALSE)))))</f>
        <v>6</v>
      </c>
      <c r="Z34" s="46">
        <f>IF(入力!$C$7=入力!$H$7,0,(IF(入力!$C$15=入力!$H$15,HLOOKUP(Z6,住居費!$L$3:$CG$18,14,FALSE),IF(入力!$C$15=入力!$I$15,HLOOKUP(Z6,住居費!$L$3:$CG$18,15,FALSE),HLOOKUP(Z6,住居費!$L$3:$CG$18,16,FALSE)))))</f>
        <v>6</v>
      </c>
      <c r="AA34" s="46">
        <f>IF(入力!$C$7=入力!$H$7,0,(IF(入力!$C$15=入力!$H$15,HLOOKUP(AA6,住居費!$L$3:$CG$18,14,FALSE),IF(入力!$C$15=入力!$I$15,HLOOKUP(AA6,住居費!$L$3:$CG$18,15,FALSE),HLOOKUP(AA6,住居費!$L$3:$CG$18,16,FALSE)))))</f>
        <v>6</v>
      </c>
      <c r="AB34" s="46">
        <f>IF(入力!$C$7=入力!$H$7,0,(IF(入力!$C$15=入力!$H$15,HLOOKUP(AB6,住居費!$L$3:$CG$18,14,FALSE),IF(入力!$C$15=入力!$I$15,HLOOKUP(AB6,住居費!$L$3:$CG$18,15,FALSE),HLOOKUP(AB6,住居費!$L$3:$CG$18,16,FALSE)))))</f>
        <v>6</v>
      </c>
      <c r="AC34" s="46">
        <f>IF(入力!$C$7=入力!$H$7,0,(IF(入力!$C$15=入力!$H$15,HLOOKUP(AC6,住居費!$L$3:$CG$18,14,FALSE),IF(入力!$C$15=入力!$I$15,HLOOKUP(AC6,住居費!$L$3:$CG$18,15,FALSE),HLOOKUP(AC6,住居費!$L$3:$CG$18,16,FALSE)))))</f>
        <v>6</v>
      </c>
      <c r="AD34" s="46">
        <f>IF(入力!$C$7=入力!$H$7,0,(IF(入力!$C$15=入力!$H$15,HLOOKUP(AD6,住居費!$L$3:$CG$18,14,FALSE),IF(入力!$C$15=入力!$I$15,HLOOKUP(AD6,住居費!$L$3:$CG$18,15,FALSE),HLOOKUP(AD6,住居費!$L$3:$CG$18,16,FALSE)))))</f>
        <v>6</v>
      </c>
      <c r="AE34" s="46">
        <f>IF(入力!$C$7=入力!$H$7,0,(IF(入力!$C$15=入力!$H$15,HLOOKUP(AE6,住居費!$L$3:$CG$18,14,FALSE),IF(入力!$C$15=入力!$I$15,HLOOKUP(AE6,住居費!$L$3:$CG$18,15,FALSE),HLOOKUP(AE6,住居費!$L$3:$CG$18,16,FALSE)))))</f>
        <v>6</v>
      </c>
      <c r="AF34" s="46">
        <f>IF(入力!$C$7=入力!$H$7,0,(IF(入力!$C$15=入力!$H$15,HLOOKUP(AF6,住居費!$L$3:$CG$18,14,FALSE),IF(入力!$C$15=入力!$I$15,HLOOKUP(AF6,住居費!$L$3:$CG$18,15,FALSE),HLOOKUP(AF6,住居費!$L$3:$CG$18,16,FALSE)))))</f>
        <v>6</v>
      </c>
      <c r="AG34" s="46">
        <f>IF(入力!$C$7=入力!$H$7,0,(IF(入力!$C$15=入力!$H$15,HLOOKUP(AG6,住居費!$L$3:$CG$18,14,FALSE),IF(入力!$C$15=入力!$I$15,HLOOKUP(AG6,住居費!$L$3:$CG$18,15,FALSE),HLOOKUP(AG6,住居費!$L$3:$CG$18,16,FALSE)))))</f>
        <v>6</v>
      </c>
      <c r="AH34" s="46">
        <f>IF(入力!$C$7=入力!$H$7,0,(IF(入力!$C$15=入力!$H$15,HLOOKUP(AH6,住居費!$L$3:$CG$18,14,FALSE),IF(入力!$C$15=入力!$I$15,HLOOKUP(AH6,住居費!$L$3:$CG$18,15,FALSE),HLOOKUP(AH6,住居費!$L$3:$CG$18,16,FALSE)))))</f>
        <v>6</v>
      </c>
      <c r="AI34" s="46">
        <f>IF(入力!$C$7=入力!$H$7,0,(IF(入力!$C$15=入力!$H$15,HLOOKUP(AI6,住居費!$L$3:$CG$18,14,FALSE),IF(入力!$C$15=入力!$I$15,HLOOKUP(AI6,住居費!$L$3:$CG$18,15,FALSE),HLOOKUP(AI6,住居費!$L$3:$CG$18,16,FALSE)))))</f>
        <v>6</v>
      </c>
      <c r="AJ34" s="46">
        <f>IF(入力!$C$7=入力!$H$7,0,(IF(入力!$C$15=入力!$H$15,HLOOKUP(AJ6,住居費!$L$3:$CG$18,14,FALSE),IF(入力!$C$15=入力!$I$15,HLOOKUP(AJ6,住居費!$L$3:$CG$18,15,FALSE),HLOOKUP(AJ6,住居費!$L$3:$CG$18,16,FALSE)))))</f>
        <v>6</v>
      </c>
      <c r="AK34" s="46">
        <f>IF(入力!$C$7=入力!$H$7,0,(IF(入力!$C$15=入力!$H$15,HLOOKUP(AK6,住居費!$L$3:$CG$18,14,FALSE),IF(入力!$C$15=入力!$I$15,HLOOKUP(AK6,住居費!$L$3:$CG$18,15,FALSE),HLOOKUP(AK6,住居費!$L$3:$CG$18,16,FALSE)))))</f>
        <v>6</v>
      </c>
      <c r="AL34" s="46">
        <f>IF(入力!$C$7=入力!$H$7,0,(IF(入力!$C$15=入力!$H$15,HLOOKUP(AL6,住居費!$L$3:$CG$18,14,FALSE),IF(入力!$C$15=入力!$I$15,HLOOKUP(AL6,住居費!$L$3:$CG$18,15,FALSE),HLOOKUP(AL6,住居費!$L$3:$CG$18,16,FALSE)))))</f>
        <v>6</v>
      </c>
      <c r="AM34" s="46">
        <f>IF(入力!$C$7=入力!$H$7,0,(IF(入力!$C$15=入力!$H$15,HLOOKUP(AM6,住居費!$L$3:$CG$18,14,FALSE),IF(入力!$C$15=入力!$I$15,HLOOKUP(AM6,住居費!$L$3:$CG$18,15,FALSE),HLOOKUP(AM6,住居費!$L$3:$CG$18,16,FALSE)))))</f>
        <v>6</v>
      </c>
      <c r="AN34" s="46">
        <f>IF(入力!$C$7=入力!$H$7,0,(IF(入力!$C$15=入力!$H$15,HLOOKUP(AN6,住居費!$L$3:$CG$18,14,FALSE),IF(入力!$C$15=入力!$I$15,HLOOKUP(AN6,住居費!$L$3:$CG$18,15,FALSE),HLOOKUP(AN6,住居費!$L$3:$CG$18,16,FALSE)))))</f>
        <v>6</v>
      </c>
      <c r="AO34" s="46">
        <f>IF(入力!$C$7=入力!$H$7,0,(IF(入力!$C$15=入力!$H$15,HLOOKUP(AO6,住居費!$L$3:$CG$18,14,FALSE),IF(入力!$C$15=入力!$I$15,HLOOKUP(AO6,住居費!$L$3:$CG$18,15,FALSE),HLOOKUP(AO6,住居費!$L$3:$CG$18,16,FALSE)))))</f>
        <v>6</v>
      </c>
      <c r="AP34" s="46">
        <f>IF(入力!$C$7=入力!$H$7,0,(IF(入力!$C$15=入力!$H$15,HLOOKUP(AP6,住居費!$L$3:$CG$18,14,FALSE),IF(入力!$C$15=入力!$I$15,HLOOKUP(AP6,住居費!$L$3:$CG$18,15,FALSE),HLOOKUP(AP6,住居費!$L$3:$CG$18,16,FALSE)))))</f>
        <v>6</v>
      </c>
      <c r="AQ34" s="46">
        <f>IF(入力!$C$7=入力!$H$7,0,(IF(入力!$C$15=入力!$H$15,HLOOKUP(AQ6,住居費!$L$3:$CG$18,14,FALSE),IF(入力!$C$15=入力!$I$15,HLOOKUP(AQ6,住居費!$L$3:$CG$18,15,FALSE),HLOOKUP(AQ6,住居費!$L$3:$CG$18,16,FALSE)))))</f>
        <v>6</v>
      </c>
      <c r="AR34" s="46">
        <f>IF(入力!$C$7=入力!$H$7,0,(IF(入力!$C$15=入力!$H$15,HLOOKUP(AR6,住居費!$L$3:$CG$18,14,FALSE),IF(入力!$C$15=入力!$I$15,HLOOKUP(AR6,住居費!$L$3:$CG$18,15,FALSE),HLOOKUP(AR6,住居費!$L$3:$CG$18,16,FALSE)))))</f>
        <v>6</v>
      </c>
      <c r="AS34" s="46">
        <f>IF(入力!$C$7=入力!$H$7,0,(IF(入力!$C$15=入力!$H$15,HLOOKUP(AS6,住居費!$L$3:$CG$18,14,FALSE),IF(入力!$C$15=入力!$I$15,HLOOKUP(AS6,住居費!$L$3:$CG$18,15,FALSE),HLOOKUP(AS6,住居費!$L$3:$CG$18,16,FALSE)))))</f>
        <v>6</v>
      </c>
      <c r="AT34" s="46">
        <f>IF(入力!$C$7=入力!$H$7,0,(IF(入力!$C$15=入力!$H$15,HLOOKUP(AT6,住居費!$L$3:$CG$18,14,FALSE),IF(入力!$C$15=入力!$I$15,HLOOKUP(AT6,住居費!$L$3:$CG$18,15,FALSE),HLOOKUP(AT6,住居費!$L$3:$CG$18,16,FALSE)))))</f>
        <v>6</v>
      </c>
      <c r="AU34" s="46">
        <f>IF(入力!$C$7=入力!$H$7,0,(IF(入力!$C$15=入力!$H$15,HLOOKUP(AU6,住居費!$L$3:$CG$18,14,FALSE),IF(入力!$C$15=入力!$I$15,HLOOKUP(AU6,住居費!$L$3:$CG$18,15,FALSE),HLOOKUP(AU6,住居費!$L$3:$CG$18,16,FALSE)))))</f>
        <v>6</v>
      </c>
      <c r="AV34" s="46">
        <f>IF(入力!$C$7=入力!$H$7,0,(IF(入力!$C$15=入力!$H$15,HLOOKUP(AV6,住居費!$L$3:$CG$18,14,FALSE),IF(入力!$C$15=入力!$I$15,HLOOKUP(AV6,住居費!$L$3:$CG$18,15,FALSE),HLOOKUP(AV6,住居費!$L$3:$CG$18,16,FALSE)))))</f>
        <v>6</v>
      </c>
      <c r="AW34" s="46">
        <f>IF(入力!$C$7=入力!$H$7,0,(IF(入力!$C$15=入力!$H$15,HLOOKUP(AW6,住居費!$L$3:$CG$18,14,FALSE),IF(入力!$C$15=入力!$I$15,HLOOKUP(AW6,住居費!$L$3:$CG$18,15,FALSE),HLOOKUP(AW6,住居費!$L$3:$CG$18,16,FALSE)))))</f>
        <v>6</v>
      </c>
      <c r="AX34" s="46">
        <f>IF(入力!$C$7=入力!$H$7,0,(IF(入力!$C$15=入力!$H$15,HLOOKUP(AX6,住居費!$L$3:$CG$18,14,FALSE),IF(入力!$C$15=入力!$I$15,HLOOKUP(AX6,住居費!$L$3:$CG$18,15,FALSE),HLOOKUP(AX6,住居費!$L$3:$CG$18,16,FALSE)))))</f>
        <v>6</v>
      </c>
      <c r="AY34" s="46">
        <f>IF(入力!$C$7=入力!$H$7,0,(IF(入力!$C$15=入力!$H$15,HLOOKUP(AY6,住居費!$L$3:$CG$18,14,FALSE),IF(入力!$C$15=入力!$I$15,HLOOKUP(AY6,住居費!$L$3:$CG$18,15,FALSE),HLOOKUP(AY6,住居費!$L$3:$CG$18,16,FALSE)))))</f>
        <v>6</v>
      </c>
      <c r="AZ34" s="46">
        <f>IF(入力!$C$7=入力!$H$7,0,(IF(入力!$C$15=入力!$H$15,HLOOKUP(AZ6,住居費!$L$3:$CG$18,14,FALSE),IF(入力!$C$15=入力!$I$15,HLOOKUP(AZ6,住居費!$L$3:$CG$18,15,FALSE),HLOOKUP(AZ6,住居費!$L$3:$CG$18,16,FALSE)))))</f>
        <v>6</v>
      </c>
      <c r="BA34" s="46">
        <f>IF(入力!$C$7=入力!$H$7,0,(IF(入力!$C$15=入力!$H$15,HLOOKUP(BA6,住居費!$L$3:$CG$18,14,FALSE),IF(入力!$C$15=入力!$I$15,HLOOKUP(BA6,住居費!$L$3:$CG$18,15,FALSE),HLOOKUP(BA6,住居費!$L$3:$CG$18,16,FALSE)))))</f>
        <v>6</v>
      </c>
      <c r="BB34" s="47">
        <f>IF(入力!$C$7=入力!$H$7,0,(IF(入力!$C$15=入力!$H$15,HLOOKUP(BB6,住居費!$L$3:$CG$18,14,FALSE),IF(入力!$C$15=入力!$I$15,HLOOKUP(BB6,住居費!$L$3:$CG$18,15,FALSE),HLOOKUP(BB6,住居費!$L$3:$CG$18,16,FALSE)))))</f>
        <v>6</v>
      </c>
      <c r="BC34" s="147" t="e">
        <f>SUM(D34:BB34)</f>
        <v>#N/A</v>
      </c>
    </row>
    <row r="35" spans="2:55" ht="20.100000000000001" customHeight="1" x14ac:dyDescent="0.15">
      <c r="B35" s="204"/>
      <c r="C35" s="10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7"/>
    </row>
    <row r="36" spans="2:55" ht="20.100000000000001" customHeight="1" x14ac:dyDescent="0.15">
      <c r="B36" s="204"/>
      <c r="C36" s="10" t="s">
        <v>131</v>
      </c>
      <c r="D36" s="45">
        <f>IF(入力!$C$7=入力!$I$7,保険料!$C$5,保険料!$C$4)</f>
        <v>48</v>
      </c>
      <c r="E36" s="46">
        <f>IF(入力!$C$7=入力!$I$7,保険料!$C$5,保険料!$C$4)</f>
        <v>48</v>
      </c>
      <c r="F36" s="46">
        <f>IF(入力!$C$7=入力!$I$7,保険料!$C$5,保険料!$C$4)</f>
        <v>48</v>
      </c>
      <c r="G36" s="46">
        <f>IF(入力!$C$7=入力!$I$7,保険料!$C$5,保険料!$C$4)</f>
        <v>48</v>
      </c>
      <c r="H36" s="46">
        <f>IF(入力!$C$7=入力!$I$7,保険料!$C$5,保険料!$C$4)</f>
        <v>48</v>
      </c>
      <c r="I36" s="46">
        <f>IF(入力!$C$7=入力!$I$7,保険料!$C$5,保険料!$C$4)</f>
        <v>48</v>
      </c>
      <c r="J36" s="46">
        <f>IF(入力!$C$7=入力!$I$7,保険料!$C$5,保険料!$C$4)</f>
        <v>48</v>
      </c>
      <c r="K36" s="46">
        <f>IF(入力!$C$7=入力!$I$7,保険料!$C$5,保険料!$C$4)</f>
        <v>48</v>
      </c>
      <c r="L36" s="46">
        <f>IF(入力!$C$7=入力!$I$7,保険料!$C$5,保険料!$C$4)</f>
        <v>48</v>
      </c>
      <c r="M36" s="46">
        <f>IF(入力!$C$7=入力!$I$7,保険料!$C$5,保険料!$C$4)</f>
        <v>48</v>
      </c>
      <c r="N36" s="46">
        <f>IF(入力!$C$7=入力!$I$7,保険料!$C$5,保険料!$C$4)</f>
        <v>48</v>
      </c>
      <c r="O36" s="46">
        <f>IF(入力!$C$7=入力!$I$7,保険料!$C$5,保険料!$C$4)</f>
        <v>48</v>
      </c>
      <c r="P36" s="46">
        <f>IF(入力!$C$7=入力!$I$7,保険料!$C$5,保険料!$C$4)</f>
        <v>48</v>
      </c>
      <c r="Q36" s="46">
        <f>IF(入力!$C$7=入力!$I$7,保険料!$C$5,保険料!$C$4)</f>
        <v>48</v>
      </c>
      <c r="R36" s="46">
        <f>IF(入力!$C$7=入力!$I$7,保険料!$C$5,保険料!$C$4)</f>
        <v>48</v>
      </c>
      <c r="S36" s="46">
        <f>IF(入力!$C$7=入力!$I$7,保険料!$C$5,保険料!$C$4)</f>
        <v>48</v>
      </c>
      <c r="T36" s="46">
        <f>IF(入力!$C$7=入力!$I$7,保険料!$C$5,保険料!$C$4)</f>
        <v>48</v>
      </c>
      <c r="U36" s="46">
        <f>IF(入力!$C$7=入力!$I$7,保険料!$C$5,保険料!$C$4)</f>
        <v>48</v>
      </c>
      <c r="V36" s="46">
        <f>IF(入力!$C$7=入力!$I$7,保険料!$C$5,保険料!$C$4)</f>
        <v>48</v>
      </c>
      <c r="W36" s="46">
        <f>IF(入力!$C$7=入力!$I$7,保険料!$C$5,保険料!$C$4)</f>
        <v>48</v>
      </c>
      <c r="X36" s="46">
        <f>IF(入力!$C$7=入力!$I$7,保険料!$C$5,保険料!$C$4)</f>
        <v>48</v>
      </c>
      <c r="Y36" s="46">
        <f>IF(入力!$C$7=入力!$I$7,保険料!$C$5,保険料!$C$4)</f>
        <v>48</v>
      </c>
      <c r="Z36" s="46">
        <f>IF(入力!$C$7=入力!$I$7,保険料!$C$5,保険料!$C$4)</f>
        <v>48</v>
      </c>
      <c r="AA36" s="46">
        <f>IF(入力!$C$7=入力!$I$7,保険料!$C$5,保険料!$C$4)</f>
        <v>48</v>
      </c>
      <c r="AB36" s="46">
        <f>IF(入力!$C$7=入力!$I$7,保険料!$C$5,保険料!$C$4)</f>
        <v>48</v>
      </c>
      <c r="AC36" s="46">
        <f>IF(入力!$C$7=入力!$I$7,保険料!$C$5,保険料!$C$4)</f>
        <v>48</v>
      </c>
      <c r="AD36" s="46">
        <f>IF(入力!$C$7=入力!$I$7,保険料!$C$5,保険料!$C$4)</f>
        <v>48</v>
      </c>
      <c r="AE36" s="46">
        <f>IF(入力!$C$7=入力!$I$7,保険料!$C$5,保険料!$C$4)</f>
        <v>48</v>
      </c>
      <c r="AF36" s="46">
        <f>IF(入力!$C$7=入力!$I$7,保険料!$C$5,保険料!$C$4)</f>
        <v>48</v>
      </c>
      <c r="AG36" s="46">
        <f>IF(入力!$C$7=入力!$I$7,保険料!$C$5,保険料!$C$4)</f>
        <v>48</v>
      </c>
      <c r="AH36" s="46">
        <f>IF(入力!$C$7=入力!$I$7,保険料!$C$5,保険料!$C$4)</f>
        <v>48</v>
      </c>
      <c r="AI36" s="46">
        <f>IF(入力!$C$7=入力!$I$7,保険料!$C$5,保険料!$C$4)</f>
        <v>48</v>
      </c>
      <c r="AJ36" s="46">
        <f>IF(入力!$C$7=入力!$I$7,保険料!$C$5,保険料!$C$4)</f>
        <v>48</v>
      </c>
      <c r="AK36" s="46">
        <f>IF(入力!$C$7=入力!$I$7,保険料!$C$5,保険料!$C$4)</f>
        <v>48</v>
      </c>
      <c r="AL36" s="46">
        <f>IF(入力!$C$7=入力!$I$7,保険料!$C$5,保険料!$C$4)</f>
        <v>48</v>
      </c>
      <c r="AM36" s="46">
        <f>IF(入力!$C$7=入力!$I$7,保険料!$C$5,保険料!$C$4)</f>
        <v>48</v>
      </c>
      <c r="AN36" s="46">
        <f>IF(入力!$C$7=入力!$I$7,保険料!$C$5,保険料!$C$4)</f>
        <v>48</v>
      </c>
      <c r="AO36" s="46">
        <f>IF(入力!$C$7=入力!$I$7,保険料!$C$5,保険料!$C$4)</f>
        <v>48</v>
      </c>
      <c r="AP36" s="46">
        <f>IF(入力!$C$7=入力!$I$7,保険料!$C$5,保険料!$C$4)</f>
        <v>48</v>
      </c>
      <c r="AQ36" s="46">
        <f>IF(入力!$C$7=入力!$I$7,保険料!$C$5,保険料!$C$4)</f>
        <v>48</v>
      </c>
      <c r="AR36" s="46">
        <f>IF(入力!$C$7=入力!$I$7,保険料!$C$5,保険料!$C$4)</f>
        <v>48</v>
      </c>
      <c r="AS36" s="46">
        <f>IF(入力!$C$7=入力!$I$7,保険料!$C$5,保険料!$C$4)</f>
        <v>48</v>
      </c>
      <c r="AT36" s="46">
        <f>IF(入力!$C$7=入力!$I$7,保険料!$C$5,保険料!$C$4)</f>
        <v>48</v>
      </c>
      <c r="AU36" s="46">
        <f>IF(入力!$C$7=入力!$I$7,保険料!$C$5,保険料!$C$4)</f>
        <v>48</v>
      </c>
      <c r="AV36" s="46">
        <f>IF(入力!$C$7=入力!$I$7,保険料!$C$5,保険料!$C$4)</f>
        <v>48</v>
      </c>
      <c r="AW36" s="46">
        <f>IF(入力!$C$7=入力!$I$7,保険料!$C$5,保険料!$C$4)</f>
        <v>48</v>
      </c>
      <c r="AX36" s="46">
        <f>IF(入力!$C$7=入力!$I$7,保険料!$C$5,保険料!$C$4)</f>
        <v>48</v>
      </c>
      <c r="AY36" s="46">
        <f>IF(入力!$C$7=入力!$I$7,保険料!$C$5,保険料!$C$4)</f>
        <v>48</v>
      </c>
      <c r="AZ36" s="46">
        <f>IF(入力!$C$7=入力!$I$7,保険料!$C$5,保険料!$C$4)</f>
        <v>48</v>
      </c>
      <c r="BA36" s="46">
        <f>IF(入力!$C$7=入力!$I$7,保険料!$C$5,保険料!$C$4)</f>
        <v>48</v>
      </c>
      <c r="BB36" s="47">
        <f>IF(入力!$C$7=入力!$I$7,保険料!$C$5,保険料!$C$4)</f>
        <v>48</v>
      </c>
      <c r="BC36" s="147">
        <f>SUM(D36:BB36)</f>
        <v>2448</v>
      </c>
    </row>
    <row r="37" spans="2:55" ht="20.100000000000001" customHeight="1" x14ac:dyDescent="0.15">
      <c r="B37" s="204"/>
      <c r="C37" s="13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7"/>
    </row>
    <row r="38" spans="2:55" ht="20.100000000000001" customHeight="1" x14ac:dyDescent="0.15">
      <c r="B38" s="204"/>
      <c r="C38" s="13"/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7"/>
    </row>
    <row r="39" spans="2:55" ht="20.100000000000001" customHeight="1" x14ac:dyDescent="0.15">
      <c r="B39" s="204"/>
      <c r="C39" s="58" t="s">
        <v>21</v>
      </c>
      <c r="D39" s="52" t="e">
        <f>IF(入力!$C$7=入力!$I$7,HLOOKUP(D6,車維持費!$C$3:$BW$16,14,FALSE),HLOOKUP(D6,車維持費!$C$3:$BW$16,7,FALSE))</f>
        <v>#N/A</v>
      </c>
      <c r="E39" s="53" t="e">
        <f>IF(入力!$C$7=入力!$I$7,HLOOKUP(E6,車維持費!$C$3:$BW$16,14,FALSE),HLOOKUP(E6,車維持費!$C$3:$BW$16,7,FALSE))</f>
        <v>#N/A</v>
      </c>
      <c r="F39" s="53" t="e">
        <f>IF(入力!$C$7=入力!$I$7,HLOOKUP(F6,車維持費!$C$3:$BW$16,14,FALSE),HLOOKUP(F6,車維持費!$C$3:$BW$16,7,FALSE))</f>
        <v>#N/A</v>
      </c>
      <c r="G39" s="53" t="e">
        <f>IF(入力!$C$7=入力!$I$7,HLOOKUP(G6,車維持費!$C$3:$BW$16,14,FALSE),HLOOKUP(G6,車維持費!$C$3:$BW$16,7,FALSE))</f>
        <v>#N/A</v>
      </c>
      <c r="H39" s="53" t="e">
        <f>IF(入力!$C$7=入力!$I$7,HLOOKUP(H6,車維持費!$C$3:$BW$16,14,FALSE),HLOOKUP(H6,車維持費!$C$3:$BW$16,7,FALSE))</f>
        <v>#N/A</v>
      </c>
      <c r="I39" s="53" t="e">
        <f>IF(入力!$C$7=入力!$I$7,HLOOKUP(I6,車維持費!$C$3:$BW$16,14,FALSE),HLOOKUP(I6,車維持費!$C$3:$BW$16,7,FALSE))</f>
        <v>#N/A</v>
      </c>
      <c r="J39" s="53" t="e">
        <f>IF(入力!$C$7=入力!$I$7,HLOOKUP(J6,車維持費!$C$3:$BW$16,14,FALSE),HLOOKUP(J6,車維持費!$C$3:$BW$16,7,FALSE))</f>
        <v>#N/A</v>
      </c>
      <c r="K39" s="53" t="e">
        <f>IF(入力!$C$7=入力!$I$7,HLOOKUP(K6,車維持費!$C$3:$BW$16,14,FALSE),HLOOKUP(K6,車維持費!$C$3:$BW$16,7,FALSE))</f>
        <v>#N/A</v>
      </c>
      <c r="L39" s="53" t="e">
        <f>IF(入力!$C$7=入力!$I$7,HLOOKUP(L6,車維持費!$C$3:$BW$16,14,FALSE),HLOOKUP(L6,車維持費!$C$3:$BW$16,7,FALSE))</f>
        <v>#N/A</v>
      </c>
      <c r="M39" s="53" t="e">
        <f>IF(入力!$C$7=入力!$I$7,HLOOKUP(M6,車維持費!$C$3:$BW$16,14,FALSE),HLOOKUP(M6,車維持費!$C$3:$BW$16,7,FALSE))</f>
        <v>#N/A</v>
      </c>
      <c r="N39" s="53" t="e">
        <f>IF(入力!$C$7=入力!$I$7,HLOOKUP(N6,車維持費!$C$3:$BW$16,14,FALSE),HLOOKUP(N6,車維持費!$C$3:$BW$16,7,FALSE))</f>
        <v>#N/A</v>
      </c>
      <c r="O39" s="53" t="e">
        <f>IF(入力!$C$7=入力!$I$7,HLOOKUP(O6,車維持費!$C$3:$BW$16,14,FALSE),HLOOKUP(O6,車維持費!$C$3:$BW$16,7,FALSE))</f>
        <v>#N/A</v>
      </c>
      <c r="P39" s="53" t="e">
        <f>IF(入力!$C$7=入力!$I$7,HLOOKUP(P6,車維持費!$C$3:$BW$16,14,FALSE),HLOOKUP(P6,車維持費!$C$3:$BW$16,7,FALSE))</f>
        <v>#N/A</v>
      </c>
      <c r="Q39" s="53" t="e">
        <f>IF(入力!$C$7=入力!$I$7,HLOOKUP(Q6,車維持費!$C$3:$BW$16,14,FALSE),HLOOKUP(Q6,車維持費!$C$3:$BW$16,7,FALSE))</f>
        <v>#N/A</v>
      </c>
      <c r="R39" s="53" t="e">
        <f>IF(入力!$C$7=入力!$I$7,HLOOKUP(R6,車維持費!$C$3:$BW$16,14,FALSE),HLOOKUP(R6,車維持費!$C$3:$BW$16,7,FALSE))</f>
        <v>#N/A</v>
      </c>
      <c r="S39" s="53" t="e">
        <f>IF(入力!$C$7=入力!$I$7,HLOOKUP(S6,車維持費!$C$3:$BW$16,14,FALSE),HLOOKUP(S6,車維持費!$C$3:$BW$16,7,FALSE))</f>
        <v>#N/A</v>
      </c>
      <c r="T39" s="53" t="e">
        <f>IF(入力!$C$7=入力!$I$7,HLOOKUP(T6,車維持費!$C$3:$BW$16,14,FALSE),HLOOKUP(T6,車維持費!$C$3:$BW$16,7,FALSE))</f>
        <v>#N/A</v>
      </c>
      <c r="U39" s="53" t="e">
        <f>IF(入力!$C$7=入力!$I$7,HLOOKUP(U6,車維持費!$C$3:$BW$16,14,FALSE),HLOOKUP(U6,車維持費!$C$3:$BW$16,7,FALSE))</f>
        <v>#N/A</v>
      </c>
      <c r="V39" s="53">
        <f>IF(入力!$C$7=入力!$I$7,HLOOKUP(V6,車維持費!$C$3:$BW$16,14,FALSE),HLOOKUP(V6,車維持費!$C$3:$BW$16,7,FALSE))</f>
        <v>240</v>
      </c>
      <c r="W39" s="53">
        <f>IF(入力!$C$7=入力!$I$7,HLOOKUP(W6,車維持費!$C$3:$BW$16,14,FALSE),HLOOKUP(W6,車維持費!$C$3:$BW$16,7,FALSE))</f>
        <v>40</v>
      </c>
      <c r="X39" s="53">
        <f>IF(入力!$C$7=入力!$I$7,HLOOKUP(X6,車維持費!$C$3:$BW$16,14,FALSE),HLOOKUP(X6,車維持費!$C$3:$BW$16,7,FALSE))</f>
        <v>40</v>
      </c>
      <c r="Y39" s="53">
        <f>IF(入力!$C$7=入力!$I$7,HLOOKUP(Y6,車維持費!$C$3:$BW$16,14,FALSE),HLOOKUP(Y6,車維持費!$C$3:$BW$16,7,FALSE))</f>
        <v>55</v>
      </c>
      <c r="Z39" s="53">
        <f>IF(入力!$C$7=入力!$I$7,HLOOKUP(Z6,車維持費!$C$3:$BW$16,14,FALSE),HLOOKUP(Z6,車維持費!$C$3:$BW$16,7,FALSE))</f>
        <v>40</v>
      </c>
      <c r="AA39" s="53">
        <f>IF(入力!$C$7=入力!$I$7,HLOOKUP(AA6,車維持費!$C$3:$BW$16,14,FALSE),HLOOKUP(AA6,車維持費!$C$3:$BW$16,7,FALSE))</f>
        <v>55</v>
      </c>
      <c r="AB39" s="53">
        <f>IF(入力!$C$7=入力!$I$7,HLOOKUP(AB6,車維持費!$C$3:$BW$16,14,FALSE),HLOOKUP(AB6,車維持費!$C$3:$BW$16,7,FALSE))</f>
        <v>40</v>
      </c>
      <c r="AC39" s="53">
        <f>IF(入力!$C$7=入力!$I$7,HLOOKUP(AC6,車維持費!$C$3:$BW$16,14,FALSE),HLOOKUP(AC6,車維持費!$C$3:$BW$16,7,FALSE))</f>
        <v>55</v>
      </c>
      <c r="AD39" s="53">
        <f>IF(入力!$C$7=入力!$I$7,HLOOKUP(AD6,車維持費!$C$3:$BW$16,14,FALSE),HLOOKUP(AD6,車維持費!$C$3:$BW$16,7,FALSE))</f>
        <v>35</v>
      </c>
      <c r="AE39" s="53">
        <f>IF(入力!$C$7=入力!$I$7,HLOOKUP(AE6,車維持費!$C$3:$BW$16,14,FALSE),HLOOKUP(AE6,車維持費!$C$3:$BW$16,7,FALSE))</f>
        <v>385</v>
      </c>
      <c r="AF39" s="53">
        <f>IF(入力!$C$7=入力!$I$7,HLOOKUP(AF6,車維持費!$C$3:$BW$16,14,FALSE),HLOOKUP(AF6,車維持費!$C$3:$BW$16,7,FALSE))</f>
        <v>35</v>
      </c>
      <c r="AG39" s="53">
        <f>IF(入力!$C$7=入力!$I$7,HLOOKUP(AG6,車維持費!$C$3:$BW$16,14,FALSE),HLOOKUP(AG6,車維持費!$C$3:$BW$16,7,FALSE))</f>
        <v>35</v>
      </c>
      <c r="AH39" s="53">
        <f>IF(入力!$C$7=入力!$I$7,HLOOKUP(AH6,車維持費!$C$3:$BW$16,14,FALSE),HLOOKUP(AH6,車維持費!$C$3:$BW$16,7,FALSE))</f>
        <v>50</v>
      </c>
      <c r="AI39" s="53">
        <f>IF(入力!$C$7=入力!$I$7,HLOOKUP(AI6,車維持費!$C$3:$BW$16,14,FALSE),HLOOKUP(AI6,車維持費!$C$3:$BW$16,7,FALSE))</f>
        <v>35</v>
      </c>
      <c r="AJ39" s="53">
        <f>IF(入力!$C$7=入力!$I$7,HLOOKUP(AJ6,車維持費!$C$3:$BW$16,14,FALSE),HLOOKUP(AJ6,車維持費!$C$3:$BW$16,7,FALSE))</f>
        <v>50</v>
      </c>
      <c r="AK39" s="53">
        <f>IF(入力!$C$7=入力!$I$7,HLOOKUP(AK6,車維持費!$C$3:$BW$16,14,FALSE),HLOOKUP(AK6,車維持費!$C$3:$BW$16,7,FALSE))</f>
        <v>35</v>
      </c>
      <c r="AL39" s="53">
        <f>IF(入力!$C$7=入力!$I$7,HLOOKUP(AL6,車維持費!$C$3:$BW$16,14,FALSE),HLOOKUP(AL6,車維持費!$C$3:$BW$16,7,FALSE))</f>
        <v>50</v>
      </c>
      <c r="AM39" s="53">
        <f>IF(入力!$C$7=入力!$I$7,HLOOKUP(AM6,車維持費!$C$3:$BW$16,14,FALSE),HLOOKUP(AM6,車維持費!$C$3:$BW$16,7,FALSE))</f>
        <v>25</v>
      </c>
      <c r="AN39" s="53">
        <f>IF(入力!$C$7=入力!$I$7,HLOOKUP(AN6,車維持費!$C$3:$BW$16,14,FALSE),HLOOKUP(AN6,車維持費!$C$3:$BW$16,7,FALSE))</f>
        <v>425</v>
      </c>
      <c r="AO39" s="53">
        <f>IF(入力!$C$7=入力!$I$7,HLOOKUP(AO6,車維持費!$C$3:$BW$16,14,FALSE),HLOOKUP(AO6,車維持費!$C$3:$BW$16,7,FALSE))</f>
        <v>25</v>
      </c>
      <c r="AP39" s="53">
        <f>IF(入力!$C$7=入力!$I$7,HLOOKUP(AP6,車維持費!$C$3:$BW$16,14,FALSE),HLOOKUP(AP6,車維持費!$C$3:$BW$16,7,FALSE))</f>
        <v>25</v>
      </c>
      <c r="AQ39" s="53">
        <f>IF(入力!$C$7=入力!$I$7,HLOOKUP(AQ6,車維持費!$C$3:$BW$16,14,FALSE),HLOOKUP(AQ6,車維持費!$C$3:$BW$16,7,FALSE))</f>
        <v>40</v>
      </c>
      <c r="AR39" s="53">
        <f>IF(入力!$C$7=入力!$I$7,HLOOKUP(AR6,車維持費!$C$3:$BW$16,14,FALSE),HLOOKUP(AR6,車維持費!$C$3:$BW$16,7,FALSE))</f>
        <v>25</v>
      </c>
      <c r="AS39" s="53">
        <f>IF(入力!$C$7=入力!$I$7,HLOOKUP(AS6,車維持費!$C$3:$BW$16,14,FALSE),HLOOKUP(AS6,車維持費!$C$3:$BW$16,7,FALSE))</f>
        <v>40</v>
      </c>
      <c r="AT39" s="53">
        <f>IF(入力!$C$7=入力!$I$7,HLOOKUP(AT6,車維持費!$C$3:$BW$16,14,FALSE),HLOOKUP(AT6,車維持費!$C$3:$BW$16,7,FALSE))</f>
        <v>25</v>
      </c>
      <c r="AU39" s="53">
        <f>IF(入力!$C$7=入力!$I$7,HLOOKUP(AU6,車維持費!$C$3:$BW$16,14,FALSE),HLOOKUP(AU6,車維持費!$C$3:$BW$16,7,FALSE))</f>
        <v>40</v>
      </c>
      <c r="AV39" s="53">
        <f>IF(入力!$C$7=入力!$I$7,HLOOKUP(AV6,車維持費!$C$3:$BW$16,14,FALSE),HLOOKUP(AV6,車維持費!$C$3:$BW$16,7,FALSE))</f>
        <v>25</v>
      </c>
      <c r="AW39" s="53">
        <f>IF(入力!$C$7=入力!$I$7,HLOOKUP(AW6,車維持費!$C$3:$BW$16,14,FALSE),HLOOKUP(AW6,車維持費!$C$3:$BW$16,7,FALSE))</f>
        <v>425</v>
      </c>
      <c r="AX39" s="53">
        <f>IF(入力!$C$7=入力!$I$7,HLOOKUP(AX6,車維持費!$C$3:$BW$16,14,FALSE),HLOOKUP(AX6,車維持費!$C$3:$BW$16,7,FALSE))</f>
        <v>25</v>
      </c>
      <c r="AY39" s="53">
        <f>IF(入力!$C$7=入力!$I$7,HLOOKUP(AY6,車維持費!$C$3:$BW$16,14,FALSE),HLOOKUP(AY6,車維持費!$C$3:$BW$16,7,FALSE))</f>
        <v>25</v>
      </c>
      <c r="AZ39" s="53">
        <f>IF(入力!$C$7=入力!$I$7,HLOOKUP(AZ6,車維持費!$C$3:$BW$16,14,FALSE),HLOOKUP(AZ6,車維持費!$C$3:$BW$16,7,FALSE))</f>
        <v>40</v>
      </c>
      <c r="BA39" s="53">
        <f>IF(入力!$C$7=入力!$I$7,HLOOKUP(BA6,車維持費!$C$3:$BW$16,14,FALSE),HLOOKUP(BA6,車維持費!$C$3:$BW$16,7,FALSE))</f>
        <v>25</v>
      </c>
      <c r="BB39" s="54">
        <f>IF(入力!$C$7=入力!$I$7,HLOOKUP(BB6,車維持費!$C$3:$BW$16,14,FALSE),HLOOKUP(BB6,車維持費!$C$3:$BW$16,7,FALSE))</f>
        <v>40</v>
      </c>
      <c r="BC39" s="147" t="e">
        <f>SUM(D39:BB39)</f>
        <v>#N/A</v>
      </c>
    </row>
    <row r="40" spans="2:55" ht="20.100000000000001" customHeight="1" thickBot="1" x14ac:dyDescent="0.2">
      <c r="B40" s="204"/>
      <c r="C40" s="13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7"/>
    </row>
    <row r="41" spans="2:55" ht="20.100000000000001" customHeight="1" x14ac:dyDescent="0.15">
      <c r="B41" s="204"/>
      <c r="C41" s="97" t="s">
        <v>25</v>
      </c>
      <c r="D41" s="63"/>
      <c r="E41" s="64"/>
      <c r="F41" s="65"/>
      <c r="G41" s="64"/>
      <c r="H41" s="65"/>
      <c r="I41" s="64"/>
      <c r="J41" s="65"/>
      <c r="K41" s="64"/>
      <c r="L41" s="65"/>
      <c r="M41" s="64"/>
      <c r="N41" s="65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5"/>
      <c r="AU41" s="64"/>
      <c r="AV41" s="64"/>
      <c r="AW41" s="64"/>
      <c r="AX41" s="65"/>
      <c r="AY41" s="64"/>
      <c r="AZ41" s="64"/>
      <c r="BA41" s="64"/>
      <c r="BB41" s="66"/>
    </row>
    <row r="42" spans="2:55" ht="20.100000000000001" customHeight="1" x14ac:dyDescent="0.15">
      <c r="B42" s="204"/>
      <c r="C42" s="98" t="s">
        <v>41</v>
      </c>
      <c r="D42" s="52">
        <f>IF(D8&gt;21,0,IF(入力!$C$13=入力!$I$13,IF(D8&gt;17,0,HLOOKUP(D8,教育費!$C$3:$X$7,5,FALSE)),HLOOKUP(D8,教育費!$C$3:$X$7,5,FALSE)))</f>
        <v>0</v>
      </c>
      <c r="E42" s="53">
        <f>IF(E8&gt;21,0,IF(入力!$C$13=入力!$I$13,IF(E8&gt;17,0,HLOOKUP(E8,教育費!$C$3:$X$7,5,FALSE)),HLOOKUP(E8,教育費!$C$3:$X$7,5,FALSE)))</f>
        <v>0</v>
      </c>
      <c r="F42" s="53">
        <f>IF(F8&gt;21,0,IF(入力!$C$13=入力!$I$13,IF(F8&gt;17,0,HLOOKUP(F8,教育費!$C$3:$X$7,5,FALSE)),HLOOKUP(F8,教育費!$C$3:$X$7,5,FALSE)))</f>
        <v>0</v>
      </c>
      <c r="G42" s="53">
        <f>IF(G8&gt;21,0,IF(入力!$C$13=入力!$I$13,IF(G8&gt;17,0,HLOOKUP(G8,教育費!$C$3:$X$7,5,FALSE)),HLOOKUP(G8,教育費!$C$3:$X$7,5,FALSE)))</f>
        <v>0</v>
      </c>
      <c r="H42" s="53">
        <f>IF(H8&gt;21,0,IF(入力!$C$13=入力!$I$13,IF(H8&gt;17,0,HLOOKUP(H8,教育費!$C$3:$X$7,5,FALSE)),HLOOKUP(H8,教育費!$C$3:$X$7,5,FALSE)))</f>
        <v>0</v>
      </c>
      <c r="I42" s="53">
        <f>IF(I8&gt;21,0,IF(入力!$C$13=入力!$I$13,IF(I8&gt;17,0,HLOOKUP(I8,教育費!$C$3:$X$7,5,FALSE)),HLOOKUP(I8,教育費!$C$3:$X$7,5,FALSE)))</f>
        <v>0</v>
      </c>
      <c r="J42" s="53">
        <f>IF(J8&gt;21,0,IF(入力!$C$13=入力!$I$13,IF(J8&gt;17,0,HLOOKUP(J8,教育費!$C$3:$X$7,5,FALSE)),HLOOKUP(J8,教育費!$C$3:$X$7,5,FALSE)))</f>
        <v>0</v>
      </c>
      <c r="K42" s="53">
        <f>IF(K8&gt;21,0,IF(入力!$C$13=入力!$I$13,IF(K8&gt;17,0,HLOOKUP(K8,教育費!$C$3:$X$7,5,FALSE)),HLOOKUP(K8,教育費!$C$3:$X$7,5,FALSE)))</f>
        <v>0</v>
      </c>
      <c r="L42" s="53">
        <f>IF(L8&gt;21,0,IF(入力!$C$13=入力!$I$13,IF(L8&gt;17,0,HLOOKUP(L8,教育費!$C$3:$X$7,5,FALSE)),HLOOKUP(L8,教育費!$C$3:$X$7,5,FALSE)))</f>
        <v>0</v>
      </c>
      <c r="M42" s="53">
        <f>IF(M8&gt;21,0,IF(入力!$C$13=入力!$I$13,IF(M8&gt;17,0,HLOOKUP(M8,教育費!$C$3:$X$7,5,FALSE)),HLOOKUP(M8,教育費!$C$3:$X$7,5,FALSE)))</f>
        <v>0</v>
      </c>
      <c r="N42" s="53">
        <f>IF(N8&gt;21,0,IF(入力!$C$13=入力!$I$13,IF(N8&gt;17,0,HLOOKUP(N8,教育費!$C$3:$X$7,5,FALSE)),HLOOKUP(N8,教育費!$C$3:$X$7,5,FALSE)))</f>
        <v>0</v>
      </c>
      <c r="O42" s="53">
        <f>IF(O8&gt;21,0,IF(入力!$C$13=入力!$I$13,IF(O8&gt;17,0,HLOOKUP(O8,教育費!$C$3:$X$7,5,FALSE)),HLOOKUP(O8,教育費!$C$3:$X$7,5,FALSE)))</f>
        <v>0</v>
      </c>
      <c r="P42" s="53">
        <f>IF(P8&gt;21,0,IF(入力!$C$13=入力!$I$13,IF(P8&gt;17,0,HLOOKUP(P8,教育費!$C$3:$X$7,5,FALSE)),HLOOKUP(P8,教育費!$C$3:$X$7,5,FALSE)))</f>
        <v>0</v>
      </c>
      <c r="Q42" s="53">
        <f>IF(Q8&gt;21,0,IF(入力!$C$13=入力!$I$13,IF(Q8&gt;17,0,HLOOKUP(Q8,教育費!$C$3:$X$7,5,FALSE)),HLOOKUP(Q8,教育費!$C$3:$X$7,5,FALSE)))</f>
        <v>0</v>
      </c>
      <c r="R42" s="53">
        <f>IF(R8&gt;21,0,IF(入力!$C$13=入力!$I$13,IF(R8&gt;17,0,HLOOKUP(R8,教育費!$C$3:$X$7,5,FALSE)),HLOOKUP(R8,教育費!$C$3:$X$7,5,FALSE)))</f>
        <v>0</v>
      </c>
      <c r="S42" s="53">
        <f>IF(S8&gt;21,0,IF(入力!$C$13=入力!$I$13,IF(S8&gt;17,0,HLOOKUP(S8,教育費!$C$3:$X$7,5,FALSE)),HLOOKUP(S8,教育費!$C$3:$X$7,5,FALSE)))</f>
        <v>0</v>
      </c>
      <c r="T42" s="53">
        <f>IF(T8&gt;21,0,IF(入力!$C$13=入力!$I$13,IF(T8&gt;17,0,HLOOKUP(T8,教育費!$C$3:$X$7,5,FALSE)),HLOOKUP(T8,教育費!$C$3:$X$7,5,FALSE)))</f>
        <v>0</v>
      </c>
      <c r="U42" s="53">
        <f>IF(U8&gt;21,0,IF(入力!$C$13=入力!$I$13,IF(U8&gt;17,0,HLOOKUP(U8,教育費!$C$3:$X$7,5,FALSE)),HLOOKUP(U8,教育費!$C$3:$X$7,5,FALSE)))</f>
        <v>0</v>
      </c>
      <c r="V42" s="53">
        <f>IF(V8&gt;21,0,IF(入力!$C$13=入力!$I$13,IF(V8&gt;17,0,HLOOKUP(V8,教育費!$C$3:$X$7,5,FALSE)),HLOOKUP(V8,教育費!$C$3:$X$7,5,FALSE)))</f>
        <v>0</v>
      </c>
      <c r="W42" s="53">
        <f>IF(W8&gt;21,0,IF(入力!$C$13=入力!$I$13,IF(W8&gt;17,0,HLOOKUP(W8,教育費!$C$3:$X$7,5,FALSE)),HLOOKUP(W8,教育費!$C$3:$X$7,5,FALSE)))</f>
        <v>0</v>
      </c>
      <c r="X42" s="53">
        <f>IF(X8&gt;21,0,IF(入力!$C$13=入力!$I$13,IF(X8&gt;17,0,HLOOKUP(X8,教育費!$C$3:$X$7,5,FALSE)),HLOOKUP(X8,教育費!$C$3:$X$7,5,FALSE)))</f>
        <v>0</v>
      </c>
      <c r="Y42" s="53">
        <f>IF(Y8&gt;21,0,IF(入力!$C$13=入力!$I$13,IF(Y8&gt;17,0,HLOOKUP(Y8,教育費!$C$3:$X$7,5,FALSE)),HLOOKUP(Y8,教育費!$C$3:$X$7,5,FALSE)))</f>
        <v>0</v>
      </c>
      <c r="Z42" s="53">
        <f>IF(Z8&gt;21,0,IF(入力!$C$13=入力!$I$13,IF(Z8&gt;17,0,HLOOKUP(Z8,教育費!$C$3:$X$7,5,FALSE)),HLOOKUP(Z8,教育費!$C$3:$X$7,5,FALSE)))</f>
        <v>0</v>
      </c>
      <c r="AA42" s="53">
        <f>IF(AA8&gt;21,0,IF(入力!$C$13=入力!$I$13,IF(AA8&gt;17,0,HLOOKUP(AA8,教育費!$C$3:$X$7,5,FALSE)),HLOOKUP(AA8,教育費!$C$3:$X$7,5,FALSE)))</f>
        <v>0</v>
      </c>
      <c r="AB42" s="53">
        <f>IF(AB8&gt;21,0,IF(入力!$C$13=入力!$I$13,IF(AB8&gt;17,0,HLOOKUP(AB8,教育費!$C$3:$X$7,5,FALSE)),HLOOKUP(AB8,教育費!$C$3:$X$7,5,FALSE)))</f>
        <v>0</v>
      </c>
      <c r="AC42" s="53">
        <f>IF(AC8&gt;21,0,IF(入力!$C$13=入力!$I$13,IF(AC8&gt;17,0,HLOOKUP(AC8,教育費!$C$3:$X$7,5,FALSE)),HLOOKUP(AC8,教育費!$C$3:$X$7,5,FALSE)))</f>
        <v>0</v>
      </c>
      <c r="AD42" s="53">
        <f>IF(AD8&gt;21,0,IF(入力!$C$13=入力!$I$13,IF(AD8&gt;17,0,HLOOKUP(AD8,教育費!$C$3:$X$7,5,FALSE)),HLOOKUP(AD8,教育費!$C$3:$X$7,5,FALSE)))</f>
        <v>0</v>
      </c>
      <c r="AE42" s="53">
        <f>IF(AE8&gt;21,0,IF(入力!$C$13=入力!$I$13,IF(AE8&gt;17,0,HLOOKUP(AE8,教育費!$C$3:$X$7,5,FALSE)),HLOOKUP(AE8,教育費!$C$3:$X$7,5,FALSE)))</f>
        <v>0</v>
      </c>
      <c r="AF42" s="53">
        <f>IF(AF8&gt;21,0,IF(入力!$C$13=入力!$I$13,IF(AF8&gt;17,0,HLOOKUP(AF8,教育費!$C$3:$X$7,5,FALSE)),HLOOKUP(AF8,教育費!$C$3:$X$7,5,FALSE)))</f>
        <v>0</v>
      </c>
      <c r="AG42" s="53">
        <f>IF(AG8&gt;21,0,IF(入力!$C$13=入力!$I$13,IF(AG8&gt;17,0,HLOOKUP(AG8,教育費!$C$3:$X$7,5,FALSE)),HLOOKUP(AG8,教育費!$C$3:$X$7,5,FALSE)))</f>
        <v>0</v>
      </c>
      <c r="AH42" s="53">
        <f>IF(AH8&gt;21,0,IF(入力!$C$13=入力!$I$13,IF(AH8&gt;17,0,HLOOKUP(AH8,教育費!$C$3:$X$7,5,FALSE)),HLOOKUP(AH8,教育費!$C$3:$X$7,5,FALSE)))</f>
        <v>0</v>
      </c>
      <c r="AI42" s="53">
        <f>IF(AI8&gt;21,0,IF(入力!$C$13=入力!$I$13,IF(AI8&gt;17,0,HLOOKUP(AI8,教育費!$C$3:$X$7,5,FALSE)),HLOOKUP(AI8,教育費!$C$3:$X$7,5,FALSE)))</f>
        <v>0</v>
      </c>
      <c r="AJ42" s="53">
        <f>IF(AJ8&gt;21,0,IF(入力!$C$13=入力!$I$13,IF(AJ8&gt;17,0,HLOOKUP(AJ8,教育費!$C$3:$X$7,5,FALSE)),HLOOKUP(AJ8,教育費!$C$3:$X$7,5,FALSE)))</f>
        <v>0</v>
      </c>
      <c r="AK42" s="53">
        <f>IF(AK8&gt;21,0,IF(入力!$C$13=入力!$I$13,IF(AK8&gt;17,0,HLOOKUP(AK8,教育費!$C$3:$X$7,5,FALSE)),HLOOKUP(AK8,教育費!$C$3:$X$7,5,FALSE)))</f>
        <v>0</v>
      </c>
      <c r="AL42" s="53">
        <f>IF(AL8&gt;21,0,IF(入力!$C$13=入力!$I$13,IF(AL8&gt;17,0,HLOOKUP(AL8,教育費!$C$3:$X$7,5,FALSE)),HLOOKUP(AL8,教育費!$C$3:$X$7,5,FALSE)))</f>
        <v>0</v>
      </c>
      <c r="AM42" s="53">
        <f>IF(AM8&gt;21,0,IF(入力!$C$13=入力!$I$13,IF(AM8&gt;17,0,HLOOKUP(AM8,教育費!$C$3:$X$7,5,FALSE)),HLOOKUP(AM8,教育費!$C$3:$X$7,5,FALSE)))</f>
        <v>0</v>
      </c>
      <c r="AN42" s="53">
        <f>IF(AN8&gt;21,0,IF(入力!$C$13=入力!$I$13,IF(AN8&gt;17,0,HLOOKUP(AN8,教育費!$C$3:$X$7,5,FALSE)),HLOOKUP(AN8,教育費!$C$3:$X$7,5,FALSE)))</f>
        <v>0</v>
      </c>
      <c r="AO42" s="53">
        <f>IF(AO8&gt;21,0,IF(入力!$C$13=入力!$I$13,IF(AO8&gt;17,0,HLOOKUP(AO8,教育費!$C$3:$X$7,5,FALSE)),HLOOKUP(AO8,教育費!$C$3:$X$7,5,FALSE)))</f>
        <v>0</v>
      </c>
      <c r="AP42" s="53">
        <f>IF(AP8&gt;21,0,IF(入力!$C$13=入力!$I$13,IF(AP8&gt;17,0,HLOOKUP(AP8,教育費!$C$3:$X$7,5,FALSE)),HLOOKUP(AP8,教育費!$C$3:$X$7,5,FALSE)))</f>
        <v>0</v>
      </c>
      <c r="AQ42" s="53">
        <f>IF(AQ8&gt;21,0,IF(入力!$C$13=入力!$I$13,IF(AQ8&gt;17,0,HLOOKUP(AQ8,教育費!$C$3:$X$7,5,FALSE)),HLOOKUP(AQ8,教育費!$C$3:$X$7,5,FALSE)))</f>
        <v>0</v>
      </c>
      <c r="AR42" s="53">
        <f>IF(AR8&gt;21,0,IF(入力!$C$13=入力!$I$13,IF(AR8&gt;17,0,HLOOKUP(AR8,教育費!$C$3:$X$7,5,FALSE)),HLOOKUP(AR8,教育費!$C$3:$X$7,5,FALSE)))</f>
        <v>0</v>
      </c>
      <c r="AS42" s="53">
        <f>IF(AS8&gt;21,0,IF(入力!$C$13=入力!$I$13,IF(AS8&gt;17,0,HLOOKUP(AS8,教育費!$C$3:$X$7,5,FALSE)),HLOOKUP(AS8,教育費!$C$3:$X$7,5,FALSE)))</f>
        <v>0</v>
      </c>
      <c r="AT42" s="53">
        <f>IF(AT8&gt;21,0,IF(入力!$C$13=入力!$I$13,IF(AT8&gt;17,0,HLOOKUP(AT8,教育費!$C$3:$X$7,5,FALSE)),HLOOKUP(AT8,教育費!$C$3:$X$7,5,FALSE)))</f>
        <v>0</v>
      </c>
      <c r="AU42" s="53">
        <f>IF(AU8&gt;21,0,IF(入力!$C$13=入力!$I$13,IF(AU8&gt;17,0,HLOOKUP(AU8,教育費!$C$3:$X$7,5,FALSE)),HLOOKUP(AU8,教育費!$C$3:$X$7,5,FALSE)))</f>
        <v>0</v>
      </c>
      <c r="AV42" s="53">
        <f>IF(AV8&gt;21,0,IF(入力!$C$13=入力!$I$13,IF(AV8&gt;17,0,HLOOKUP(AV8,教育費!$C$3:$X$7,5,FALSE)),HLOOKUP(AV8,教育費!$C$3:$X$7,5,FALSE)))</f>
        <v>0</v>
      </c>
      <c r="AW42" s="53">
        <f>IF(AW8&gt;21,0,IF(入力!$C$13=入力!$I$13,IF(AW8&gt;17,0,HLOOKUP(AW8,教育費!$C$3:$X$7,5,FALSE)),HLOOKUP(AW8,教育費!$C$3:$X$7,5,FALSE)))</f>
        <v>0</v>
      </c>
      <c r="AX42" s="53">
        <f>IF(AX8&gt;21,0,IF(入力!$C$13=入力!$I$13,IF(AX8&gt;17,0,HLOOKUP(AX8,教育費!$C$3:$X$7,5,FALSE)),HLOOKUP(AX8,教育費!$C$3:$X$7,5,FALSE)))</f>
        <v>0</v>
      </c>
      <c r="AY42" s="53">
        <f>IF(AY8&gt;21,0,IF(入力!$C$13=入力!$I$13,IF(AY8&gt;17,0,HLOOKUP(AY8,教育費!$C$3:$X$7,5,FALSE)),HLOOKUP(AY8,教育費!$C$3:$X$7,5,FALSE)))</f>
        <v>0</v>
      </c>
      <c r="AZ42" s="53">
        <f>IF(AZ8&gt;21,0,IF(入力!$C$13=入力!$I$13,IF(AZ8&gt;17,0,HLOOKUP(AZ8,教育費!$C$3:$X$7,5,FALSE)),HLOOKUP(AZ8,教育費!$C$3:$X$7,5,FALSE)))</f>
        <v>0</v>
      </c>
      <c r="BA42" s="53">
        <f>IF(BA8&gt;21,0,IF(入力!$C$13=入力!$I$13,IF(BA8&gt;17,0,HLOOKUP(BA8,教育費!$C$3:$X$7,5,FALSE)),HLOOKUP(BA8,教育費!$C$3:$X$7,5,FALSE)))</f>
        <v>0</v>
      </c>
      <c r="BB42" s="54">
        <f>IF(BB8&gt;21,0,IF(入力!$C$13=入力!$I$13,IF(BB8&gt;17,0,HLOOKUP(BB8,教育費!$C$3:$X$7,5,FALSE)),HLOOKUP(BB8,教育費!$C$3:$X$7,5,FALSE)))</f>
        <v>0</v>
      </c>
      <c r="BC42" s="147">
        <f>SUM(D42:BB42)</f>
        <v>0</v>
      </c>
    </row>
    <row r="43" spans="2:55" ht="20.100000000000001" customHeight="1" x14ac:dyDescent="0.15">
      <c r="B43" s="204"/>
      <c r="C43" s="99" t="s">
        <v>42</v>
      </c>
      <c r="D43" s="52">
        <f>IF(D9&gt;21,0,IF(入力!$C$13=入力!$I$13,IF(D9&gt;17,0,HLOOKUP(D9,教育費!$C$3:$X$7,5,FALSE)),HLOOKUP(D9,教育費!$C$3:$X$7,5,FALSE)))</f>
        <v>0</v>
      </c>
      <c r="E43" s="53">
        <f>IF(E9&gt;21,0,IF(入力!$C$13=入力!$I$13,IF(E9&gt;17,0,HLOOKUP(E9,教育費!$C$3:$X$7,5,FALSE)),HLOOKUP(E9,教育費!$C$3:$X$7,5,FALSE)))</f>
        <v>0</v>
      </c>
      <c r="F43" s="53">
        <f>IF(F9&gt;21,0,IF(入力!$C$13=入力!$I$13,IF(F9&gt;17,0,HLOOKUP(F9,教育費!$C$3:$X$7,5,FALSE)),HLOOKUP(F9,教育費!$C$3:$X$7,5,FALSE)))</f>
        <v>0</v>
      </c>
      <c r="G43" s="53">
        <f>IF(G9&gt;21,0,IF(入力!$C$13=入力!$I$13,IF(G9&gt;17,0,HLOOKUP(G9,教育費!$C$3:$X$7,5,FALSE)),HLOOKUP(G9,教育費!$C$3:$X$7,5,FALSE)))</f>
        <v>0</v>
      </c>
      <c r="H43" s="53">
        <f>IF(H9&gt;21,0,IF(入力!$C$13=入力!$I$13,IF(H9&gt;17,0,HLOOKUP(H9,教育費!$C$3:$X$7,5,FALSE)),HLOOKUP(H9,教育費!$C$3:$X$7,5,FALSE)))</f>
        <v>0</v>
      </c>
      <c r="I43" s="53">
        <f>IF(I9&gt;21,0,IF(入力!$C$13=入力!$I$13,IF(I9&gt;17,0,HLOOKUP(I9,教育費!$C$3:$X$7,5,FALSE)),HLOOKUP(I9,教育費!$C$3:$X$7,5,FALSE)))</f>
        <v>0</v>
      </c>
      <c r="J43" s="53">
        <f>IF(J9&gt;21,0,IF(入力!$C$13=入力!$I$13,IF(J9&gt;17,0,HLOOKUP(J9,教育費!$C$3:$X$7,5,FALSE)),HLOOKUP(J9,教育費!$C$3:$X$7,5,FALSE)))</f>
        <v>0</v>
      </c>
      <c r="K43" s="53">
        <f>IF(K9&gt;21,0,IF(入力!$C$13=入力!$I$13,IF(K9&gt;17,0,HLOOKUP(K9,教育費!$C$3:$X$7,5,FALSE)),HLOOKUP(K9,教育費!$C$3:$X$7,5,FALSE)))</f>
        <v>0</v>
      </c>
      <c r="L43" s="53">
        <f>IF(L9&gt;21,0,IF(入力!$C$13=入力!$I$13,IF(L9&gt;17,0,HLOOKUP(L9,教育費!$C$3:$X$7,5,FALSE)),HLOOKUP(L9,教育費!$C$3:$X$7,5,FALSE)))</f>
        <v>0</v>
      </c>
      <c r="M43" s="53">
        <f>IF(M9&gt;21,0,IF(入力!$C$13=入力!$I$13,IF(M9&gt;17,0,HLOOKUP(M9,教育費!$C$3:$X$7,5,FALSE)),HLOOKUP(M9,教育費!$C$3:$X$7,5,FALSE)))</f>
        <v>0</v>
      </c>
      <c r="N43" s="53">
        <f>IF(N9&gt;21,0,IF(入力!$C$13=入力!$I$13,IF(N9&gt;17,0,HLOOKUP(N9,教育費!$C$3:$X$7,5,FALSE)),HLOOKUP(N9,教育費!$C$3:$X$7,5,FALSE)))</f>
        <v>0</v>
      </c>
      <c r="O43" s="53">
        <f>IF(O9&gt;21,0,IF(入力!$C$13=入力!$I$13,IF(O9&gt;17,0,HLOOKUP(O9,教育費!$C$3:$X$7,5,FALSE)),HLOOKUP(O9,教育費!$C$3:$X$7,5,FALSE)))</f>
        <v>0</v>
      </c>
      <c r="P43" s="53">
        <f>IF(P9&gt;21,0,IF(入力!$C$13=入力!$I$13,IF(P9&gt;17,0,HLOOKUP(P9,教育費!$C$3:$X$7,5,FALSE)),HLOOKUP(P9,教育費!$C$3:$X$7,5,FALSE)))</f>
        <v>0</v>
      </c>
      <c r="Q43" s="53">
        <f>IF(Q9&gt;21,0,IF(入力!$C$13=入力!$I$13,IF(Q9&gt;17,0,HLOOKUP(Q9,教育費!$C$3:$X$7,5,FALSE)),HLOOKUP(Q9,教育費!$C$3:$X$7,5,FALSE)))</f>
        <v>0</v>
      </c>
      <c r="R43" s="53">
        <f>IF(R9&gt;21,0,IF(入力!$C$13=入力!$I$13,IF(R9&gt;17,0,HLOOKUP(R9,教育費!$C$3:$X$7,5,FALSE)),HLOOKUP(R9,教育費!$C$3:$X$7,5,FALSE)))</f>
        <v>0</v>
      </c>
      <c r="S43" s="53">
        <f>IF(S9&gt;21,0,IF(入力!$C$13=入力!$I$13,IF(S9&gt;17,0,HLOOKUP(S9,教育費!$C$3:$X$7,5,FALSE)),HLOOKUP(S9,教育費!$C$3:$X$7,5,FALSE)))</f>
        <v>0</v>
      </c>
      <c r="T43" s="53">
        <f>IF(T9&gt;21,0,IF(入力!$C$13=入力!$I$13,IF(T9&gt;17,0,HLOOKUP(T9,教育費!$C$3:$X$7,5,FALSE)),HLOOKUP(T9,教育費!$C$3:$X$7,5,FALSE)))</f>
        <v>0</v>
      </c>
      <c r="U43" s="53">
        <f>IF(U9&gt;21,0,IF(入力!$C$13=入力!$I$13,IF(U9&gt;17,0,HLOOKUP(U9,教育費!$C$3:$X$7,5,FALSE)),HLOOKUP(U9,教育費!$C$3:$X$7,5,FALSE)))</f>
        <v>0</v>
      </c>
      <c r="V43" s="53">
        <f>IF(V9&gt;21,0,IF(入力!$C$13=入力!$I$13,IF(V9&gt;17,0,HLOOKUP(V9,教育費!$C$3:$X$7,5,FALSE)),HLOOKUP(V9,教育費!$C$3:$X$7,5,FALSE)))</f>
        <v>0</v>
      </c>
      <c r="W43" s="53">
        <f>IF(W9&gt;21,0,IF(入力!$C$13=入力!$I$13,IF(W9&gt;17,0,HLOOKUP(W9,教育費!$C$3:$X$7,5,FALSE)),HLOOKUP(W9,教育費!$C$3:$X$7,5,FALSE)))</f>
        <v>0</v>
      </c>
      <c r="X43" s="53">
        <f>IF(X9&gt;21,0,IF(入力!$C$13=入力!$I$13,IF(X9&gt;17,0,HLOOKUP(X9,教育費!$C$3:$X$7,5,FALSE)),HLOOKUP(X9,教育費!$C$3:$X$7,5,FALSE)))</f>
        <v>0</v>
      </c>
      <c r="Y43" s="53">
        <f>IF(Y9&gt;21,0,IF(入力!$C$13=入力!$I$13,IF(Y9&gt;17,0,HLOOKUP(Y9,教育費!$C$3:$X$7,5,FALSE)),HLOOKUP(Y9,教育費!$C$3:$X$7,5,FALSE)))</f>
        <v>0</v>
      </c>
      <c r="Z43" s="53">
        <f>IF(Z9&gt;21,0,IF(入力!$C$13=入力!$I$13,IF(Z9&gt;17,0,HLOOKUP(Z9,教育費!$C$3:$X$7,5,FALSE)),HLOOKUP(Z9,教育費!$C$3:$X$7,5,FALSE)))</f>
        <v>0</v>
      </c>
      <c r="AA43" s="53">
        <f>IF(AA9&gt;21,0,IF(入力!$C$13=入力!$I$13,IF(AA9&gt;17,0,HLOOKUP(AA9,教育費!$C$3:$X$7,5,FALSE)),HLOOKUP(AA9,教育費!$C$3:$X$7,5,FALSE)))</f>
        <v>0</v>
      </c>
      <c r="AB43" s="53">
        <f>IF(AB9&gt;21,0,IF(入力!$C$13=入力!$I$13,IF(AB9&gt;17,0,HLOOKUP(AB9,教育費!$C$3:$X$7,5,FALSE)),HLOOKUP(AB9,教育費!$C$3:$X$7,5,FALSE)))</f>
        <v>0</v>
      </c>
      <c r="AC43" s="53">
        <f>IF(AC9&gt;21,0,IF(入力!$C$13=入力!$I$13,IF(AC9&gt;17,0,HLOOKUP(AC9,教育費!$C$3:$X$7,5,FALSE)),HLOOKUP(AC9,教育費!$C$3:$X$7,5,FALSE)))</f>
        <v>0</v>
      </c>
      <c r="AD43" s="53">
        <f>IF(AD9&gt;21,0,IF(入力!$C$13=入力!$I$13,IF(AD9&gt;17,0,HLOOKUP(AD9,教育費!$C$3:$X$7,5,FALSE)),HLOOKUP(AD9,教育費!$C$3:$X$7,5,FALSE)))</f>
        <v>0</v>
      </c>
      <c r="AE43" s="53">
        <f>IF(AE9&gt;21,0,IF(入力!$C$13=入力!$I$13,IF(AE9&gt;17,0,HLOOKUP(AE9,教育費!$C$3:$X$7,5,FALSE)),HLOOKUP(AE9,教育費!$C$3:$X$7,5,FALSE)))</f>
        <v>0</v>
      </c>
      <c r="AF43" s="53">
        <f>IF(AF9&gt;21,0,IF(入力!$C$13=入力!$I$13,IF(AF9&gt;17,0,HLOOKUP(AF9,教育費!$C$3:$X$7,5,FALSE)),HLOOKUP(AF9,教育費!$C$3:$X$7,5,FALSE)))</f>
        <v>0</v>
      </c>
      <c r="AG43" s="53">
        <f>IF(AG9&gt;21,0,IF(入力!$C$13=入力!$I$13,IF(AG9&gt;17,0,HLOOKUP(AG9,教育費!$C$3:$X$7,5,FALSE)),HLOOKUP(AG9,教育費!$C$3:$X$7,5,FALSE)))</f>
        <v>0</v>
      </c>
      <c r="AH43" s="53">
        <f>IF(AH9&gt;21,0,IF(入力!$C$13=入力!$I$13,IF(AH9&gt;17,0,HLOOKUP(AH9,教育費!$C$3:$X$7,5,FALSE)),HLOOKUP(AH9,教育費!$C$3:$X$7,5,FALSE)))</f>
        <v>0</v>
      </c>
      <c r="AI43" s="53">
        <f>IF(AI9&gt;21,0,IF(入力!$C$13=入力!$I$13,IF(AI9&gt;17,0,HLOOKUP(AI9,教育費!$C$3:$X$7,5,FALSE)),HLOOKUP(AI9,教育費!$C$3:$X$7,5,FALSE)))</f>
        <v>0</v>
      </c>
      <c r="AJ43" s="53">
        <f>IF(AJ9&gt;21,0,IF(入力!$C$13=入力!$I$13,IF(AJ9&gt;17,0,HLOOKUP(AJ9,教育費!$C$3:$X$7,5,FALSE)),HLOOKUP(AJ9,教育費!$C$3:$X$7,5,FALSE)))</f>
        <v>0</v>
      </c>
      <c r="AK43" s="53">
        <f>IF(AK9&gt;21,0,IF(入力!$C$13=入力!$I$13,IF(AK9&gt;17,0,HLOOKUP(AK9,教育費!$C$3:$X$7,5,FALSE)),HLOOKUP(AK9,教育費!$C$3:$X$7,5,FALSE)))</f>
        <v>0</v>
      </c>
      <c r="AL43" s="53">
        <f>IF(AL9&gt;21,0,IF(入力!$C$13=入力!$I$13,IF(AL9&gt;17,0,HLOOKUP(AL9,教育費!$C$3:$X$7,5,FALSE)),HLOOKUP(AL9,教育費!$C$3:$X$7,5,FALSE)))</f>
        <v>0</v>
      </c>
      <c r="AM43" s="53">
        <f>IF(AM9&gt;21,0,IF(入力!$C$13=入力!$I$13,IF(AM9&gt;17,0,HLOOKUP(AM9,教育費!$C$3:$X$7,5,FALSE)),HLOOKUP(AM9,教育費!$C$3:$X$7,5,FALSE)))</f>
        <v>0</v>
      </c>
      <c r="AN43" s="53">
        <f>IF(AN9&gt;21,0,IF(入力!$C$13=入力!$I$13,IF(AN9&gt;17,0,HLOOKUP(AN9,教育費!$C$3:$X$7,5,FALSE)),HLOOKUP(AN9,教育費!$C$3:$X$7,5,FALSE)))</f>
        <v>0</v>
      </c>
      <c r="AO43" s="53">
        <f>IF(AO9&gt;21,0,IF(入力!$C$13=入力!$I$13,IF(AO9&gt;17,0,HLOOKUP(AO9,教育費!$C$3:$X$7,5,FALSE)),HLOOKUP(AO9,教育費!$C$3:$X$7,5,FALSE)))</f>
        <v>0</v>
      </c>
      <c r="AP43" s="53">
        <f>IF(AP9&gt;21,0,IF(入力!$C$13=入力!$I$13,IF(AP9&gt;17,0,HLOOKUP(AP9,教育費!$C$3:$X$7,5,FALSE)),HLOOKUP(AP9,教育費!$C$3:$X$7,5,FALSE)))</f>
        <v>0</v>
      </c>
      <c r="AQ43" s="53">
        <f>IF(AQ9&gt;21,0,IF(入力!$C$13=入力!$I$13,IF(AQ9&gt;17,0,HLOOKUP(AQ9,教育費!$C$3:$X$7,5,FALSE)),HLOOKUP(AQ9,教育費!$C$3:$X$7,5,FALSE)))</f>
        <v>0</v>
      </c>
      <c r="AR43" s="53">
        <f>IF(AR9&gt;21,0,IF(入力!$C$13=入力!$I$13,IF(AR9&gt;17,0,HLOOKUP(AR9,教育費!$C$3:$X$7,5,FALSE)),HLOOKUP(AR9,教育費!$C$3:$X$7,5,FALSE)))</f>
        <v>0</v>
      </c>
      <c r="AS43" s="53">
        <f>IF(AS9&gt;21,0,IF(入力!$C$13=入力!$I$13,IF(AS9&gt;17,0,HLOOKUP(AS9,教育費!$C$3:$X$7,5,FALSE)),HLOOKUP(AS9,教育費!$C$3:$X$7,5,FALSE)))</f>
        <v>0</v>
      </c>
      <c r="AT43" s="53">
        <f>IF(AT9&gt;21,0,IF(入力!$C$13=入力!$I$13,IF(AT9&gt;17,0,HLOOKUP(AT9,教育費!$C$3:$X$7,5,FALSE)),HLOOKUP(AT9,教育費!$C$3:$X$7,5,FALSE)))</f>
        <v>0</v>
      </c>
      <c r="AU43" s="53">
        <f>IF(AU9&gt;21,0,IF(入力!$C$13=入力!$I$13,IF(AU9&gt;17,0,HLOOKUP(AU9,教育費!$C$3:$X$7,5,FALSE)),HLOOKUP(AU9,教育費!$C$3:$X$7,5,FALSE)))</f>
        <v>0</v>
      </c>
      <c r="AV43" s="53">
        <f>IF(AV9&gt;21,0,IF(入力!$C$13=入力!$I$13,IF(AV9&gt;17,0,HLOOKUP(AV9,教育費!$C$3:$X$7,5,FALSE)),HLOOKUP(AV9,教育費!$C$3:$X$7,5,FALSE)))</f>
        <v>0</v>
      </c>
      <c r="AW43" s="53">
        <f>IF(AW9&gt;21,0,IF(入力!$C$13=入力!$I$13,IF(AW9&gt;17,0,HLOOKUP(AW9,教育費!$C$3:$X$7,5,FALSE)),HLOOKUP(AW9,教育費!$C$3:$X$7,5,FALSE)))</f>
        <v>0</v>
      </c>
      <c r="AX43" s="53">
        <f>IF(AX9&gt;21,0,IF(入力!$C$13=入力!$I$13,IF(AX9&gt;17,0,HLOOKUP(AX9,教育費!$C$3:$X$7,5,FALSE)),HLOOKUP(AX9,教育費!$C$3:$X$7,5,FALSE)))</f>
        <v>0</v>
      </c>
      <c r="AY43" s="53">
        <f>IF(AY9&gt;21,0,IF(入力!$C$13=入力!$I$13,IF(AY9&gt;17,0,HLOOKUP(AY9,教育費!$C$3:$X$7,5,FALSE)),HLOOKUP(AY9,教育費!$C$3:$X$7,5,FALSE)))</f>
        <v>0</v>
      </c>
      <c r="AZ43" s="53">
        <f>IF(AZ9&gt;21,0,IF(入力!$C$13=入力!$I$13,IF(AZ9&gt;17,0,HLOOKUP(AZ9,教育費!$C$3:$X$7,5,FALSE)),HLOOKUP(AZ9,教育費!$C$3:$X$7,5,FALSE)))</f>
        <v>0</v>
      </c>
      <c r="BA43" s="53">
        <f>IF(BA9&gt;21,0,IF(入力!$C$13=入力!$I$13,IF(BA9&gt;17,0,HLOOKUP(BA9,教育費!$C$3:$X$7,5,FALSE)),HLOOKUP(BA9,教育費!$C$3:$X$7,5,FALSE)))</f>
        <v>0</v>
      </c>
      <c r="BB43" s="54">
        <f>IF(BB9&gt;21,0,IF(入力!$C$13=入力!$I$13,IF(BB9&gt;17,0,HLOOKUP(BB9,教育費!$C$3:$X$7,5,FALSE)),HLOOKUP(BB9,教育費!$C$3:$X$7,5,FALSE)))</f>
        <v>0</v>
      </c>
      <c r="BC43" s="147">
        <f>SUM(D43:BB43)</f>
        <v>0</v>
      </c>
    </row>
    <row r="44" spans="2:55" ht="20.100000000000001" customHeight="1" thickBot="1" x14ac:dyDescent="0.2">
      <c r="B44" s="204"/>
      <c r="C44" s="100" t="s">
        <v>43</v>
      </c>
      <c r="D44" s="67">
        <f>IF(D10&gt;21,0,IF(入力!$C$13=入力!$I$13,IF(D10&gt;17,0,HLOOKUP(D10,教育費!$C$3:$X$7,5,FALSE)),HLOOKUP(D10,教育費!$C$3:$X$7,5,FALSE)))</f>
        <v>0</v>
      </c>
      <c r="E44" s="68">
        <f>IF(E10&gt;21,0,IF(入力!$C$13=入力!$I$13,IF(E10&gt;17,0,HLOOKUP(E10,教育費!$C$3:$X$7,5,FALSE)),HLOOKUP(E10,教育費!$C$3:$X$7,5,FALSE)))</f>
        <v>0</v>
      </c>
      <c r="F44" s="68">
        <f>IF(F10&gt;21,0,IF(入力!$C$13=入力!$I$13,IF(F10&gt;17,0,HLOOKUP(F10,教育費!$C$3:$X$7,5,FALSE)),HLOOKUP(F10,教育費!$C$3:$X$7,5,FALSE)))</f>
        <v>0</v>
      </c>
      <c r="G44" s="68">
        <f>IF(G10&gt;21,0,IF(入力!$C$13=入力!$I$13,IF(G10&gt;17,0,HLOOKUP(G10,教育費!$C$3:$X$7,5,FALSE)),HLOOKUP(G10,教育費!$C$3:$X$7,5,FALSE)))</f>
        <v>0</v>
      </c>
      <c r="H44" s="68">
        <f>IF(H10&gt;21,0,IF(入力!$C$13=入力!$I$13,IF(H10&gt;17,0,HLOOKUP(H10,教育費!$C$3:$X$7,5,FALSE)),HLOOKUP(H10,教育費!$C$3:$X$7,5,FALSE)))</f>
        <v>0</v>
      </c>
      <c r="I44" s="68">
        <f>IF(I10&gt;21,0,IF(入力!$C$13=入力!$I$13,IF(I10&gt;17,0,HLOOKUP(I10,教育費!$C$3:$X$7,5,FALSE)),HLOOKUP(I10,教育費!$C$3:$X$7,5,FALSE)))</f>
        <v>0</v>
      </c>
      <c r="J44" s="68">
        <f>IF(J10&gt;21,0,IF(入力!$C$13=入力!$I$13,IF(J10&gt;17,0,HLOOKUP(J10,教育費!$C$3:$X$7,5,FALSE)),HLOOKUP(J10,教育費!$C$3:$X$7,5,FALSE)))</f>
        <v>0</v>
      </c>
      <c r="K44" s="68">
        <f>IF(K10&gt;21,0,IF(入力!$C$13=入力!$I$13,IF(K10&gt;17,0,HLOOKUP(K10,教育費!$C$3:$X$7,5,FALSE)),HLOOKUP(K10,教育費!$C$3:$X$7,5,FALSE)))</f>
        <v>0</v>
      </c>
      <c r="L44" s="68">
        <f>IF(L10&gt;21,0,IF(入力!$C$13=入力!$I$13,IF(L10&gt;17,0,HLOOKUP(L10,教育費!$C$3:$X$7,5,FALSE)),HLOOKUP(L10,教育費!$C$3:$X$7,5,FALSE)))</f>
        <v>0</v>
      </c>
      <c r="M44" s="68">
        <f>IF(M10&gt;21,0,IF(入力!$C$13=入力!$I$13,IF(M10&gt;17,0,HLOOKUP(M10,教育費!$C$3:$X$7,5,FALSE)),HLOOKUP(M10,教育費!$C$3:$X$7,5,FALSE)))</f>
        <v>0</v>
      </c>
      <c r="N44" s="68">
        <f>IF(N10&gt;21,0,IF(入力!$C$13=入力!$I$13,IF(N10&gt;17,0,HLOOKUP(N10,教育費!$C$3:$X$7,5,FALSE)),HLOOKUP(N10,教育費!$C$3:$X$7,5,FALSE)))</f>
        <v>0</v>
      </c>
      <c r="O44" s="68">
        <f>IF(O10&gt;21,0,IF(入力!$C$13=入力!$I$13,IF(O10&gt;17,0,HLOOKUP(O10,教育費!$C$3:$X$7,5,FALSE)),HLOOKUP(O10,教育費!$C$3:$X$7,5,FALSE)))</f>
        <v>0</v>
      </c>
      <c r="P44" s="68">
        <f>IF(P10&gt;21,0,IF(入力!$C$13=入力!$I$13,IF(P10&gt;17,0,HLOOKUP(P10,教育費!$C$3:$X$7,5,FALSE)),HLOOKUP(P10,教育費!$C$3:$X$7,5,FALSE)))</f>
        <v>0</v>
      </c>
      <c r="Q44" s="68">
        <f>IF(Q10&gt;21,0,IF(入力!$C$13=入力!$I$13,IF(Q10&gt;17,0,HLOOKUP(Q10,教育費!$C$3:$X$7,5,FALSE)),HLOOKUP(Q10,教育費!$C$3:$X$7,5,FALSE)))</f>
        <v>0</v>
      </c>
      <c r="R44" s="68">
        <f>IF(R10&gt;21,0,IF(入力!$C$13=入力!$I$13,IF(R10&gt;17,0,HLOOKUP(R10,教育費!$C$3:$X$7,5,FALSE)),HLOOKUP(R10,教育費!$C$3:$X$7,5,FALSE)))</f>
        <v>0</v>
      </c>
      <c r="S44" s="68">
        <f>IF(S10&gt;21,0,IF(入力!$C$13=入力!$I$13,IF(S10&gt;17,0,HLOOKUP(S10,教育費!$C$3:$X$7,5,FALSE)),HLOOKUP(S10,教育費!$C$3:$X$7,5,FALSE)))</f>
        <v>0</v>
      </c>
      <c r="T44" s="68">
        <f>IF(T10&gt;21,0,IF(入力!$C$13=入力!$I$13,IF(T10&gt;17,0,HLOOKUP(T10,教育費!$C$3:$X$7,5,FALSE)),HLOOKUP(T10,教育費!$C$3:$X$7,5,FALSE)))</f>
        <v>0</v>
      </c>
      <c r="U44" s="68">
        <f>IF(U10&gt;21,0,IF(入力!$C$13=入力!$I$13,IF(U10&gt;17,0,HLOOKUP(U10,教育費!$C$3:$X$7,5,FALSE)),HLOOKUP(U10,教育費!$C$3:$X$7,5,FALSE)))</f>
        <v>0</v>
      </c>
      <c r="V44" s="68">
        <f>IF(V10&gt;21,0,IF(入力!$C$13=入力!$I$13,IF(V10&gt;17,0,HLOOKUP(V10,教育費!$C$3:$X$7,5,FALSE)),HLOOKUP(V10,教育費!$C$3:$X$7,5,FALSE)))</f>
        <v>0</v>
      </c>
      <c r="W44" s="68">
        <f>IF(W10&gt;21,0,IF(入力!$C$13=入力!$I$13,IF(W10&gt;17,0,HLOOKUP(W10,教育費!$C$3:$X$7,5,FALSE)),HLOOKUP(W10,教育費!$C$3:$X$7,5,FALSE)))</f>
        <v>0</v>
      </c>
      <c r="X44" s="68">
        <f>IF(X10&gt;21,0,IF(入力!$C$13=入力!$I$13,IF(X10&gt;17,0,HLOOKUP(X10,教育費!$C$3:$X$7,5,FALSE)),HLOOKUP(X10,教育費!$C$3:$X$7,5,FALSE)))</f>
        <v>0</v>
      </c>
      <c r="Y44" s="68">
        <f>IF(Y10&gt;21,0,IF(入力!$C$13=入力!$I$13,IF(Y10&gt;17,0,HLOOKUP(Y10,教育費!$C$3:$X$7,5,FALSE)),HLOOKUP(Y10,教育費!$C$3:$X$7,5,FALSE)))</f>
        <v>0</v>
      </c>
      <c r="Z44" s="68">
        <f>IF(Z10&gt;21,0,IF(入力!$C$13=入力!$I$13,IF(Z10&gt;17,0,HLOOKUP(Z10,教育費!$C$3:$X$7,5,FALSE)),HLOOKUP(Z10,教育費!$C$3:$X$7,5,FALSE)))</f>
        <v>0</v>
      </c>
      <c r="AA44" s="68">
        <f>IF(AA10&gt;21,0,IF(入力!$C$13=入力!$I$13,IF(AA10&gt;17,0,HLOOKUP(AA10,教育費!$C$3:$X$7,5,FALSE)),HLOOKUP(AA10,教育費!$C$3:$X$7,5,FALSE)))</f>
        <v>0</v>
      </c>
      <c r="AB44" s="68">
        <f>IF(AB10&gt;21,0,IF(入力!$C$13=入力!$I$13,IF(AB10&gt;17,0,HLOOKUP(AB10,教育費!$C$3:$X$7,5,FALSE)),HLOOKUP(AB10,教育費!$C$3:$X$7,5,FALSE)))</f>
        <v>0</v>
      </c>
      <c r="AC44" s="68">
        <f>IF(AC10&gt;21,0,IF(入力!$C$13=入力!$I$13,IF(AC10&gt;17,0,HLOOKUP(AC10,教育費!$C$3:$X$7,5,FALSE)),HLOOKUP(AC10,教育費!$C$3:$X$7,5,FALSE)))</f>
        <v>0</v>
      </c>
      <c r="AD44" s="68">
        <f>IF(AD10&gt;21,0,IF(入力!$C$13=入力!$I$13,IF(AD10&gt;17,0,HLOOKUP(AD10,教育費!$C$3:$X$7,5,FALSE)),HLOOKUP(AD10,教育費!$C$3:$X$7,5,FALSE)))</f>
        <v>0</v>
      </c>
      <c r="AE44" s="68">
        <f>IF(AE10&gt;21,0,IF(入力!$C$13=入力!$I$13,IF(AE10&gt;17,0,HLOOKUP(AE10,教育費!$C$3:$X$7,5,FALSE)),HLOOKUP(AE10,教育費!$C$3:$X$7,5,FALSE)))</f>
        <v>0</v>
      </c>
      <c r="AF44" s="68">
        <f>IF(AF10&gt;21,0,IF(入力!$C$13=入力!$I$13,IF(AF10&gt;17,0,HLOOKUP(AF10,教育費!$C$3:$X$7,5,FALSE)),HLOOKUP(AF10,教育費!$C$3:$X$7,5,FALSE)))</f>
        <v>0</v>
      </c>
      <c r="AG44" s="68">
        <f>IF(AG10&gt;21,0,IF(入力!$C$13=入力!$I$13,IF(AG10&gt;17,0,HLOOKUP(AG10,教育費!$C$3:$X$7,5,FALSE)),HLOOKUP(AG10,教育費!$C$3:$X$7,5,FALSE)))</f>
        <v>0</v>
      </c>
      <c r="AH44" s="68">
        <f>IF(AH10&gt;21,0,IF(入力!$C$13=入力!$I$13,IF(AH10&gt;17,0,HLOOKUP(AH10,教育費!$C$3:$X$7,5,FALSE)),HLOOKUP(AH10,教育費!$C$3:$X$7,5,FALSE)))</f>
        <v>0</v>
      </c>
      <c r="AI44" s="68">
        <f>IF(AI10&gt;21,0,IF(入力!$C$13=入力!$I$13,IF(AI10&gt;17,0,HLOOKUP(AI10,教育費!$C$3:$X$7,5,FALSE)),HLOOKUP(AI10,教育費!$C$3:$X$7,5,FALSE)))</f>
        <v>0</v>
      </c>
      <c r="AJ44" s="68">
        <f>IF(AJ10&gt;21,0,IF(入力!$C$13=入力!$I$13,IF(AJ10&gt;17,0,HLOOKUP(AJ10,教育費!$C$3:$X$7,5,FALSE)),HLOOKUP(AJ10,教育費!$C$3:$X$7,5,FALSE)))</f>
        <v>0</v>
      </c>
      <c r="AK44" s="68">
        <f>IF(AK10&gt;21,0,IF(入力!$C$13=入力!$I$13,IF(AK10&gt;17,0,HLOOKUP(AK10,教育費!$C$3:$X$7,5,FALSE)),HLOOKUP(AK10,教育費!$C$3:$X$7,5,FALSE)))</f>
        <v>0</v>
      </c>
      <c r="AL44" s="68">
        <f>IF(AL10&gt;21,0,IF(入力!$C$13=入力!$I$13,IF(AL10&gt;17,0,HLOOKUP(AL10,教育費!$C$3:$X$7,5,FALSE)),HLOOKUP(AL10,教育費!$C$3:$X$7,5,FALSE)))</f>
        <v>0</v>
      </c>
      <c r="AM44" s="68">
        <f>IF(AM10&gt;21,0,IF(入力!$C$13=入力!$I$13,IF(AM10&gt;17,0,HLOOKUP(AM10,教育費!$C$3:$X$7,5,FALSE)),HLOOKUP(AM10,教育費!$C$3:$X$7,5,FALSE)))</f>
        <v>0</v>
      </c>
      <c r="AN44" s="68">
        <f>IF(AN10&gt;21,0,IF(入力!$C$13=入力!$I$13,IF(AN10&gt;17,0,HLOOKUP(AN10,教育費!$C$3:$X$7,5,FALSE)),HLOOKUP(AN10,教育費!$C$3:$X$7,5,FALSE)))</f>
        <v>0</v>
      </c>
      <c r="AO44" s="68">
        <f>IF(AO10&gt;21,0,IF(入力!$C$13=入力!$I$13,IF(AO10&gt;17,0,HLOOKUP(AO10,教育費!$C$3:$X$7,5,FALSE)),HLOOKUP(AO10,教育費!$C$3:$X$7,5,FALSE)))</f>
        <v>0</v>
      </c>
      <c r="AP44" s="68">
        <f>IF(AP10&gt;21,0,IF(入力!$C$13=入力!$I$13,IF(AP10&gt;17,0,HLOOKUP(AP10,教育費!$C$3:$X$7,5,FALSE)),HLOOKUP(AP10,教育費!$C$3:$X$7,5,FALSE)))</f>
        <v>0</v>
      </c>
      <c r="AQ44" s="68">
        <f>IF(AQ10&gt;21,0,IF(入力!$C$13=入力!$I$13,IF(AQ10&gt;17,0,HLOOKUP(AQ10,教育費!$C$3:$X$7,5,FALSE)),HLOOKUP(AQ10,教育費!$C$3:$X$7,5,FALSE)))</f>
        <v>0</v>
      </c>
      <c r="AR44" s="68">
        <f>IF(AR10&gt;21,0,IF(入力!$C$13=入力!$I$13,IF(AR10&gt;17,0,HLOOKUP(AR10,教育費!$C$3:$X$7,5,FALSE)),HLOOKUP(AR10,教育費!$C$3:$X$7,5,FALSE)))</f>
        <v>0</v>
      </c>
      <c r="AS44" s="68">
        <f>IF(AS10&gt;21,0,IF(入力!$C$13=入力!$I$13,IF(AS10&gt;17,0,HLOOKUP(AS10,教育費!$C$3:$X$7,5,FALSE)),HLOOKUP(AS10,教育費!$C$3:$X$7,5,FALSE)))</f>
        <v>0</v>
      </c>
      <c r="AT44" s="68">
        <f>IF(AT10&gt;21,0,IF(入力!$C$13=入力!$I$13,IF(AT10&gt;17,0,HLOOKUP(AT10,教育費!$C$3:$X$7,5,FALSE)),HLOOKUP(AT10,教育費!$C$3:$X$7,5,FALSE)))</f>
        <v>0</v>
      </c>
      <c r="AU44" s="68">
        <f>IF(AU10&gt;21,0,IF(入力!$C$13=入力!$I$13,IF(AU10&gt;17,0,HLOOKUP(AU10,教育費!$C$3:$X$7,5,FALSE)),HLOOKUP(AU10,教育費!$C$3:$X$7,5,FALSE)))</f>
        <v>0</v>
      </c>
      <c r="AV44" s="68">
        <f>IF(AV10&gt;21,0,IF(入力!$C$13=入力!$I$13,IF(AV10&gt;17,0,HLOOKUP(AV10,教育費!$C$3:$X$7,5,FALSE)),HLOOKUP(AV10,教育費!$C$3:$X$7,5,FALSE)))</f>
        <v>0</v>
      </c>
      <c r="AW44" s="68">
        <f>IF(AW10&gt;21,0,IF(入力!$C$13=入力!$I$13,IF(AW10&gt;17,0,HLOOKUP(AW10,教育費!$C$3:$X$7,5,FALSE)),HLOOKUP(AW10,教育費!$C$3:$X$7,5,FALSE)))</f>
        <v>0</v>
      </c>
      <c r="AX44" s="68">
        <f>IF(AX10&gt;21,0,IF(入力!$C$13=入力!$I$13,IF(AX10&gt;17,0,HLOOKUP(AX10,教育費!$C$3:$X$7,5,FALSE)),HLOOKUP(AX10,教育費!$C$3:$X$7,5,FALSE)))</f>
        <v>0</v>
      </c>
      <c r="AY44" s="68">
        <f>IF(AY10&gt;21,0,IF(入力!$C$13=入力!$I$13,IF(AY10&gt;17,0,HLOOKUP(AY10,教育費!$C$3:$X$7,5,FALSE)),HLOOKUP(AY10,教育費!$C$3:$X$7,5,FALSE)))</f>
        <v>0</v>
      </c>
      <c r="AZ44" s="68">
        <f>IF(AZ10&gt;21,0,IF(入力!$C$13=入力!$I$13,IF(AZ10&gt;17,0,HLOOKUP(AZ10,教育費!$C$3:$X$7,5,FALSE)),HLOOKUP(AZ10,教育費!$C$3:$X$7,5,FALSE)))</f>
        <v>0</v>
      </c>
      <c r="BA44" s="68">
        <f>IF(BA10&gt;21,0,IF(入力!$C$13=入力!$I$13,IF(BA10&gt;17,0,HLOOKUP(BA10,教育費!$C$3:$X$7,5,FALSE)),HLOOKUP(BA10,教育費!$C$3:$X$7,5,FALSE)))</f>
        <v>0</v>
      </c>
      <c r="BB44" s="69">
        <f>IF(BB10&gt;21,0,IF(入力!$C$13=入力!$I$13,IF(BB10&gt;17,0,HLOOKUP(BB10,教育費!$C$3:$X$7,5,FALSE)),HLOOKUP(BB10,教育費!$C$3:$X$7,5,FALSE)))</f>
        <v>0</v>
      </c>
      <c r="BC44" s="147">
        <f>SUM(D44:BB44)</f>
        <v>0</v>
      </c>
    </row>
    <row r="45" spans="2:55" ht="20.100000000000001" customHeight="1" x14ac:dyDescent="0.15">
      <c r="B45" s="204"/>
      <c r="C45" s="59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2"/>
      <c r="BC45" s="149"/>
    </row>
    <row r="46" spans="2:55" ht="20.100000000000001" customHeight="1" x14ac:dyDescent="0.15">
      <c r="B46" s="204"/>
      <c r="C46" s="10" t="s">
        <v>57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4"/>
      <c r="BC46" s="149"/>
    </row>
    <row r="47" spans="2:55" ht="20.100000000000001" customHeight="1" x14ac:dyDescent="0.15">
      <c r="B47" s="204"/>
      <c r="C47" s="57" t="s">
        <v>58</v>
      </c>
      <c r="D47" s="52">
        <f t="shared" ref="D47:AI47" si="98">IF(D8=20,15,0)+IF(D9=20,15,0)+IF(D10=20,15,0)</f>
        <v>0</v>
      </c>
      <c r="E47" s="53">
        <f t="shared" si="98"/>
        <v>0</v>
      </c>
      <c r="F47" s="53">
        <f t="shared" si="98"/>
        <v>0</v>
      </c>
      <c r="G47" s="53">
        <f t="shared" si="98"/>
        <v>0</v>
      </c>
      <c r="H47" s="53">
        <f t="shared" si="98"/>
        <v>0</v>
      </c>
      <c r="I47" s="53">
        <f t="shared" si="98"/>
        <v>0</v>
      </c>
      <c r="J47" s="53">
        <f t="shared" si="98"/>
        <v>0</v>
      </c>
      <c r="K47" s="53">
        <f t="shared" si="98"/>
        <v>0</v>
      </c>
      <c r="L47" s="53">
        <f t="shared" si="98"/>
        <v>0</v>
      </c>
      <c r="M47" s="53">
        <f t="shared" si="98"/>
        <v>0</v>
      </c>
      <c r="N47" s="53">
        <f t="shared" si="98"/>
        <v>0</v>
      </c>
      <c r="O47" s="53">
        <f t="shared" si="98"/>
        <v>0</v>
      </c>
      <c r="P47" s="53">
        <f t="shared" si="98"/>
        <v>0</v>
      </c>
      <c r="Q47" s="53">
        <f t="shared" si="98"/>
        <v>0</v>
      </c>
      <c r="R47" s="53">
        <f t="shared" si="98"/>
        <v>0</v>
      </c>
      <c r="S47" s="53">
        <f t="shared" si="98"/>
        <v>0</v>
      </c>
      <c r="T47" s="53">
        <f t="shared" si="98"/>
        <v>0</v>
      </c>
      <c r="U47" s="53">
        <f t="shared" si="98"/>
        <v>0</v>
      </c>
      <c r="V47" s="53">
        <f t="shared" si="98"/>
        <v>0</v>
      </c>
      <c r="W47" s="53">
        <f t="shared" si="98"/>
        <v>0</v>
      </c>
      <c r="X47" s="53">
        <f t="shared" si="98"/>
        <v>0</v>
      </c>
      <c r="Y47" s="53">
        <f t="shared" si="98"/>
        <v>0</v>
      </c>
      <c r="Z47" s="53">
        <f t="shared" si="98"/>
        <v>0</v>
      </c>
      <c r="AA47" s="53">
        <f t="shared" si="98"/>
        <v>0</v>
      </c>
      <c r="AB47" s="53">
        <f t="shared" si="98"/>
        <v>0</v>
      </c>
      <c r="AC47" s="53">
        <f t="shared" si="98"/>
        <v>0</v>
      </c>
      <c r="AD47" s="53">
        <f t="shared" si="98"/>
        <v>0</v>
      </c>
      <c r="AE47" s="53">
        <f t="shared" si="98"/>
        <v>0</v>
      </c>
      <c r="AF47" s="53">
        <f t="shared" si="98"/>
        <v>0</v>
      </c>
      <c r="AG47" s="53">
        <f t="shared" si="98"/>
        <v>0</v>
      </c>
      <c r="AH47" s="53">
        <f t="shared" si="98"/>
        <v>0</v>
      </c>
      <c r="AI47" s="53">
        <f t="shared" si="98"/>
        <v>0</v>
      </c>
      <c r="AJ47" s="53">
        <f t="shared" ref="AJ47:BB47" si="99">IF(AJ8=20,15,0)+IF(AJ9=20,15,0)+IF(AJ10=20,15,0)</f>
        <v>0</v>
      </c>
      <c r="AK47" s="53">
        <f t="shared" si="99"/>
        <v>0</v>
      </c>
      <c r="AL47" s="53">
        <f t="shared" si="99"/>
        <v>0</v>
      </c>
      <c r="AM47" s="53">
        <f t="shared" si="99"/>
        <v>0</v>
      </c>
      <c r="AN47" s="53">
        <f t="shared" si="99"/>
        <v>0</v>
      </c>
      <c r="AO47" s="53">
        <f t="shared" si="99"/>
        <v>0</v>
      </c>
      <c r="AP47" s="53">
        <f t="shared" si="99"/>
        <v>0</v>
      </c>
      <c r="AQ47" s="53">
        <f t="shared" si="99"/>
        <v>0</v>
      </c>
      <c r="AR47" s="53">
        <f t="shared" si="99"/>
        <v>0</v>
      </c>
      <c r="AS47" s="53">
        <f t="shared" si="99"/>
        <v>0</v>
      </c>
      <c r="AT47" s="53">
        <f t="shared" si="99"/>
        <v>0</v>
      </c>
      <c r="AU47" s="53">
        <f t="shared" si="99"/>
        <v>0</v>
      </c>
      <c r="AV47" s="53">
        <f t="shared" si="99"/>
        <v>0</v>
      </c>
      <c r="AW47" s="53">
        <f t="shared" si="99"/>
        <v>0</v>
      </c>
      <c r="AX47" s="53">
        <f t="shared" si="99"/>
        <v>0</v>
      </c>
      <c r="AY47" s="53">
        <f t="shared" si="99"/>
        <v>0</v>
      </c>
      <c r="AZ47" s="53">
        <f t="shared" si="99"/>
        <v>0</v>
      </c>
      <c r="BA47" s="53">
        <f t="shared" si="99"/>
        <v>0</v>
      </c>
      <c r="BB47" s="54">
        <f t="shared" si="99"/>
        <v>0</v>
      </c>
      <c r="BC47" s="147">
        <f>SUM(D47:BB47)</f>
        <v>0</v>
      </c>
    </row>
    <row r="48" spans="2:55" ht="20.100000000000001" customHeight="1" x14ac:dyDescent="0.15">
      <c r="B48" s="204"/>
      <c r="C48" s="57" t="s">
        <v>114</v>
      </c>
      <c r="D48" s="52" t="e">
        <f>HLOOKUP(D6,家電!$C$3:$BW$8,6,FALSE)</f>
        <v>#N/A</v>
      </c>
      <c r="E48" s="53" t="e">
        <f>HLOOKUP(E6,家電!$C$3:$BW$8,6,FALSE)</f>
        <v>#N/A</v>
      </c>
      <c r="F48" s="53" t="e">
        <f>HLOOKUP(F6,家電!$C$3:$BW$8,6,FALSE)</f>
        <v>#N/A</v>
      </c>
      <c r="G48" s="53" t="e">
        <f>HLOOKUP(G6,家電!$C$3:$BW$8,6,FALSE)</f>
        <v>#N/A</v>
      </c>
      <c r="H48" s="53" t="e">
        <f>HLOOKUP(H6,家電!$C$3:$BW$8,6,FALSE)</f>
        <v>#N/A</v>
      </c>
      <c r="I48" s="53" t="e">
        <f>HLOOKUP(I6,家電!$C$3:$BW$8,6,FALSE)</f>
        <v>#N/A</v>
      </c>
      <c r="J48" s="53" t="e">
        <f>HLOOKUP(J6,家電!$C$3:$BW$8,6,FALSE)</f>
        <v>#N/A</v>
      </c>
      <c r="K48" s="53" t="e">
        <f>HLOOKUP(K6,家電!$C$3:$BW$8,6,FALSE)</f>
        <v>#N/A</v>
      </c>
      <c r="L48" s="53" t="e">
        <f>HLOOKUP(L6,家電!$C$3:$BW$8,6,FALSE)</f>
        <v>#N/A</v>
      </c>
      <c r="M48" s="53" t="e">
        <f>HLOOKUP(M6,家電!$C$3:$BW$8,6,FALSE)</f>
        <v>#N/A</v>
      </c>
      <c r="N48" s="53" t="e">
        <f>HLOOKUP(N6,家電!$C$3:$BW$8,6,FALSE)</f>
        <v>#N/A</v>
      </c>
      <c r="O48" s="53" t="e">
        <f>HLOOKUP(O6,家電!$C$3:$BW$8,6,FALSE)</f>
        <v>#N/A</v>
      </c>
      <c r="P48" s="53" t="e">
        <f>HLOOKUP(P6,家電!$C$3:$BW$8,6,FALSE)</f>
        <v>#N/A</v>
      </c>
      <c r="Q48" s="53" t="e">
        <f>HLOOKUP(Q6,家電!$C$3:$BW$8,6,FALSE)</f>
        <v>#N/A</v>
      </c>
      <c r="R48" s="53" t="e">
        <f>HLOOKUP(R6,家電!$C$3:$BW$8,6,FALSE)</f>
        <v>#N/A</v>
      </c>
      <c r="S48" s="53" t="e">
        <f>HLOOKUP(S6,家電!$C$3:$BW$8,6,FALSE)</f>
        <v>#N/A</v>
      </c>
      <c r="T48" s="53" t="e">
        <f>HLOOKUP(T6,家電!$C$3:$BW$8,6,FALSE)</f>
        <v>#N/A</v>
      </c>
      <c r="U48" s="53" t="e">
        <f>HLOOKUP(U6,家電!$C$3:$BW$8,6,FALSE)</f>
        <v>#N/A</v>
      </c>
      <c r="V48" s="53">
        <f>HLOOKUP(V6,家電!$C$3:$BW$8,6,FALSE)</f>
        <v>0</v>
      </c>
      <c r="W48" s="53">
        <f>HLOOKUP(W6,家電!$C$3:$BW$8,6,FALSE)</f>
        <v>0</v>
      </c>
      <c r="X48" s="53">
        <f>HLOOKUP(X6,家電!$C$3:$BW$8,6,FALSE)</f>
        <v>0</v>
      </c>
      <c r="Y48" s="53">
        <f>HLOOKUP(Y6,家電!$C$3:$BW$8,6,FALSE)</f>
        <v>0</v>
      </c>
      <c r="Z48" s="53">
        <f>HLOOKUP(Z6,家電!$C$3:$BW$8,6,FALSE)</f>
        <v>0</v>
      </c>
      <c r="AA48" s="53">
        <f>HLOOKUP(AA6,家電!$C$3:$BW$8,6,FALSE)</f>
        <v>0</v>
      </c>
      <c r="AB48" s="53">
        <f>HLOOKUP(AB6,家電!$C$3:$BW$8,6,FALSE)</f>
        <v>0</v>
      </c>
      <c r="AC48" s="53">
        <f>HLOOKUP(AC6,家電!$C$3:$BW$8,6,FALSE)</f>
        <v>50</v>
      </c>
      <c r="AD48" s="53">
        <f>HLOOKUP(AD6,家電!$C$3:$BW$8,6,FALSE)</f>
        <v>0</v>
      </c>
      <c r="AE48" s="53">
        <f>HLOOKUP(AE6,家電!$C$3:$BW$8,6,FALSE)</f>
        <v>0</v>
      </c>
      <c r="AF48" s="53">
        <f>HLOOKUP(AF6,家電!$C$3:$BW$8,6,FALSE)</f>
        <v>0</v>
      </c>
      <c r="AG48" s="53">
        <f>HLOOKUP(AG6,家電!$C$3:$BW$8,6,FALSE)</f>
        <v>0</v>
      </c>
      <c r="AH48" s="53">
        <f>HLOOKUP(AH6,家電!$C$3:$BW$8,6,FALSE)</f>
        <v>15</v>
      </c>
      <c r="AI48" s="53">
        <f>HLOOKUP(AI6,家電!$C$3:$BW$8,6,FALSE)</f>
        <v>0</v>
      </c>
      <c r="AJ48" s="53">
        <f>HLOOKUP(AJ6,家電!$C$3:$BW$8,6,FALSE)</f>
        <v>20</v>
      </c>
      <c r="AK48" s="53">
        <f>HLOOKUP(AK6,家電!$C$3:$BW$8,6,FALSE)</f>
        <v>0</v>
      </c>
      <c r="AL48" s="53">
        <f>HLOOKUP(AL6,家電!$C$3:$BW$8,6,FALSE)</f>
        <v>0</v>
      </c>
      <c r="AM48" s="53">
        <f>HLOOKUP(AM6,家電!$C$3:$BW$8,6,FALSE)</f>
        <v>25</v>
      </c>
      <c r="AN48" s="53">
        <f>HLOOKUP(AN6,家電!$C$3:$BW$8,6,FALSE)</f>
        <v>0</v>
      </c>
      <c r="AO48" s="53">
        <f>HLOOKUP(AO6,家電!$C$3:$BW$8,6,FALSE)</f>
        <v>0</v>
      </c>
      <c r="AP48" s="53">
        <f>HLOOKUP(AP6,家電!$C$3:$BW$8,6,FALSE)</f>
        <v>0</v>
      </c>
      <c r="AQ48" s="53">
        <f>HLOOKUP(AQ6,家電!$C$3:$BW$8,6,FALSE)</f>
        <v>10</v>
      </c>
      <c r="AR48" s="53">
        <f>HLOOKUP(AR6,家電!$C$3:$BW$8,6,FALSE)</f>
        <v>15</v>
      </c>
      <c r="AS48" s="53">
        <f>HLOOKUP(AS6,家電!$C$3:$BW$8,6,FALSE)</f>
        <v>0</v>
      </c>
      <c r="AT48" s="53">
        <f>HLOOKUP(AT6,家電!$C$3:$BW$8,6,FALSE)</f>
        <v>10</v>
      </c>
      <c r="AU48" s="53">
        <f>HLOOKUP(AU6,家電!$C$3:$BW$8,6,FALSE)</f>
        <v>0</v>
      </c>
      <c r="AV48" s="53">
        <f>HLOOKUP(AV6,家電!$C$3:$BW$8,6,FALSE)</f>
        <v>0</v>
      </c>
      <c r="AW48" s="53">
        <f>HLOOKUP(AW6,家電!$C$3:$BW$8,6,FALSE)</f>
        <v>25</v>
      </c>
      <c r="AX48" s="53">
        <f>HLOOKUP(AX6,家電!$C$3:$BW$8,6,FALSE)</f>
        <v>10</v>
      </c>
      <c r="AY48" s="53">
        <f>HLOOKUP(AY6,家電!$C$3:$BW$8,6,FALSE)</f>
        <v>0</v>
      </c>
      <c r="AZ48" s="53">
        <f>HLOOKUP(AZ6,家電!$C$3:$BW$8,6,FALSE)</f>
        <v>0</v>
      </c>
      <c r="BA48" s="53">
        <f>HLOOKUP(BA6,家電!$C$3:$BW$8,6,FALSE)</f>
        <v>0</v>
      </c>
      <c r="BB48" s="54">
        <f>HLOOKUP(BB6,家電!$C$3:$BW$8,6,FALSE)</f>
        <v>15</v>
      </c>
      <c r="BC48" s="147" t="e">
        <f>SUM(D48:BB48)</f>
        <v>#N/A</v>
      </c>
    </row>
    <row r="49" spans="2:55" ht="20.100000000000001" customHeight="1" x14ac:dyDescent="0.15">
      <c r="B49" s="204"/>
      <c r="C49" s="57" t="s">
        <v>128</v>
      </c>
      <c r="D49" s="52" t="e">
        <f>IF(入力!$C$7=入力!$I$7,HLOOKUP(D6,娯楽!$C$3:$BW$14,12,FALSE),HLOOKUP(D6,娯楽!$C$3:$BW$7,5,FALSE))</f>
        <v>#N/A</v>
      </c>
      <c r="E49" s="53" t="e">
        <f>IF(入力!$C$7=入力!$I$7,HLOOKUP(E6,娯楽!$C$3:$BW$14,12,FALSE),HLOOKUP(E6,娯楽!$C$3:$BW$7,5,FALSE))</f>
        <v>#N/A</v>
      </c>
      <c r="F49" s="53" t="e">
        <f>IF(入力!$C$7=入力!$I$7,HLOOKUP(F6,娯楽!$C$3:$BW$14,12,FALSE),HLOOKUP(F6,娯楽!$C$3:$BW$7,5,FALSE))</f>
        <v>#N/A</v>
      </c>
      <c r="G49" s="53" t="e">
        <f>IF(入力!$C$7=入力!$I$7,HLOOKUP(G6,娯楽!$C$3:$BW$14,12,FALSE),HLOOKUP(G6,娯楽!$C$3:$BW$7,5,FALSE))</f>
        <v>#N/A</v>
      </c>
      <c r="H49" s="53" t="e">
        <f>IF(入力!$C$7=入力!$I$7,HLOOKUP(H6,娯楽!$C$3:$BW$14,12,FALSE),HLOOKUP(H6,娯楽!$C$3:$BW$7,5,FALSE))</f>
        <v>#N/A</v>
      </c>
      <c r="I49" s="53" t="e">
        <f>IF(入力!$C$7=入力!$I$7,HLOOKUP(I6,娯楽!$C$3:$BW$14,12,FALSE),HLOOKUP(I6,娯楽!$C$3:$BW$7,5,FALSE))</f>
        <v>#N/A</v>
      </c>
      <c r="J49" s="53" t="e">
        <f>IF(入力!$C$7=入力!$I$7,HLOOKUP(J6,娯楽!$C$3:$BW$14,12,FALSE),HLOOKUP(J6,娯楽!$C$3:$BW$7,5,FALSE))</f>
        <v>#N/A</v>
      </c>
      <c r="K49" s="53" t="e">
        <f>IF(入力!$C$7=入力!$I$7,HLOOKUP(K6,娯楽!$C$3:$BW$14,12,FALSE),HLOOKUP(K6,娯楽!$C$3:$BW$7,5,FALSE))</f>
        <v>#N/A</v>
      </c>
      <c r="L49" s="53" t="e">
        <f>IF(入力!$C$7=入力!$I$7,HLOOKUP(L6,娯楽!$C$3:$BW$14,12,FALSE),HLOOKUP(L6,娯楽!$C$3:$BW$7,5,FALSE))</f>
        <v>#N/A</v>
      </c>
      <c r="M49" s="53" t="e">
        <f>IF(入力!$C$7=入力!$I$7,HLOOKUP(M6,娯楽!$C$3:$BW$14,12,FALSE),HLOOKUP(M6,娯楽!$C$3:$BW$7,5,FALSE))</f>
        <v>#N/A</v>
      </c>
      <c r="N49" s="53" t="e">
        <f>IF(入力!$C$7=入力!$I$7,HLOOKUP(N6,娯楽!$C$3:$BW$14,12,FALSE),HLOOKUP(N6,娯楽!$C$3:$BW$7,5,FALSE))</f>
        <v>#N/A</v>
      </c>
      <c r="O49" s="53" t="e">
        <f>IF(入力!$C$7=入力!$I$7,HLOOKUP(O6,娯楽!$C$3:$BW$14,12,FALSE),HLOOKUP(O6,娯楽!$C$3:$BW$7,5,FALSE))</f>
        <v>#N/A</v>
      </c>
      <c r="P49" s="53" t="e">
        <f>IF(入力!$C$7=入力!$I$7,HLOOKUP(P6,娯楽!$C$3:$BW$14,12,FALSE),HLOOKUP(P6,娯楽!$C$3:$BW$7,5,FALSE))</f>
        <v>#N/A</v>
      </c>
      <c r="Q49" s="53" t="e">
        <f>IF(入力!$C$7=入力!$I$7,HLOOKUP(Q6,娯楽!$C$3:$BW$14,12,FALSE),HLOOKUP(Q6,娯楽!$C$3:$BW$7,5,FALSE))</f>
        <v>#N/A</v>
      </c>
      <c r="R49" s="53" t="e">
        <f>IF(入力!$C$7=入力!$I$7,HLOOKUP(R6,娯楽!$C$3:$BW$14,12,FALSE),HLOOKUP(R6,娯楽!$C$3:$BW$7,5,FALSE))</f>
        <v>#N/A</v>
      </c>
      <c r="S49" s="53" t="e">
        <f>IF(入力!$C$7=入力!$I$7,HLOOKUP(S6,娯楽!$C$3:$BW$14,12,FALSE),HLOOKUP(S6,娯楽!$C$3:$BW$7,5,FALSE))</f>
        <v>#N/A</v>
      </c>
      <c r="T49" s="53" t="e">
        <f>IF(入力!$C$7=入力!$I$7,HLOOKUP(T6,娯楽!$C$3:$BW$14,12,FALSE),HLOOKUP(T6,娯楽!$C$3:$BW$7,5,FALSE))</f>
        <v>#N/A</v>
      </c>
      <c r="U49" s="53" t="e">
        <f>IF(入力!$C$7=入力!$I$7,HLOOKUP(U6,娯楽!$C$3:$BW$14,12,FALSE),HLOOKUP(U6,娯楽!$C$3:$BW$7,5,FALSE))</f>
        <v>#N/A</v>
      </c>
      <c r="V49" s="53">
        <f>IF(入力!$C$7=入力!$I$7,HLOOKUP(V6,娯楽!$C$3:$BW$14,12,FALSE),HLOOKUP(V6,娯楽!$C$3:$BW$7,5,FALSE))</f>
        <v>41</v>
      </c>
      <c r="W49" s="53">
        <f>IF(入力!$C$7=入力!$I$7,HLOOKUP(W6,娯楽!$C$3:$BW$14,12,FALSE),HLOOKUP(W6,娯楽!$C$3:$BW$7,5,FALSE))</f>
        <v>41</v>
      </c>
      <c r="X49" s="53">
        <f>IF(入力!$C$7=入力!$I$7,HLOOKUP(X6,娯楽!$C$3:$BW$14,12,FALSE),HLOOKUP(X6,娯楽!$C$3:$BW$7,5,FALSE))</f>
        <v>41</v>
      </c>
      <c r="Y49" s="53">
        <f>IF(入力!$C$7=入力!$I$7,HLOOKUP(Y6,娯楽!$C$3:$BW$14,12,FALSE),HLOOKUP(Y6,娯楽!$C$3:$BW$7,5,FALSE))</f>
        <v>41</v>
      </c>
      <c r="Z49" s="53">
        <f>IF(入力!$C$7=入力!$I$7,HLOOKUP(Z6,娯楽!$C$3:$BW$14,12,FALSE),HLOOKUP(Z6,娯楽!$C$3:$BW$7,5,FALSE))</f>
        <v>41</v>
      </c>
      <c r="AA49" s="53">
        <f>IF(入力!$C$7=入力!$I$7,HLOOKUP(AA6,娯楽!$C$3:$BW$14,12,FALSE),HLOOKUP(AA6,娯楽!$C$3:$BW$7,5,FALSE))</f>
        <v>41</v>
      </c>
      <c r="AB49" s="53">
        <f>IF(入力!$C$7=入力!$I$7,HLOOKUP(AB6,娯楽!$C$3:$BW$14,12,FALSE),HLOOKUP(AB6,娯楽!$C$3:$BW$7,5,FALSE))</f>
        <v>41</v>
      </c>
      <c r="AC49" s="53">
        <f>IF(入力!$C$7=入力!$I$7,HLOOKUP(AC6,娯楽!$C$3:$BW$14,12,FALSE),HLOOKUP(AC6,娯楽!$C$3:$BW$7,5,FALSE))</f>
        <v>41</v>
      </c>
      <c r="AD49" s="53">
        <f>IF(入力!$C$7=入力!$I$7,HLOOKUP(AD6,娯楽!$C$3:$BW$14,12,FALSE),HLOOKUP(AD6,娯楽!$C$3:$BW$7,5,FALSE))</f>
        <v>46</v>
      </c>
      <c r="AE49" s="53">
        <f>IF(入力!$C$7=入力!$I$7,HLOOKUP(AE6,娯楽!$C$3:$BW$14,12,FALSE),HLOOKUP(AE6,娯楽!$C$3:$BW$7,5,FALSE))</f>
        <v>46</v>
      </c>
      <c r="AF49" s="53">
        <f>IF(入力!$C$7=入力!$I$7,HLOOKUP(AF6,娯楽!$C$3:$BW$14,12,FALSE),HLOOKUP(AF6,娯楽!$C$3:$BW$7,5,FALSE))</f>
        <v>46</v>
      </c>
      <c r="AG49" s="53">
        <f>IF(入力!$C$7=入力!$I$7,HLOOKUP(AG6,娯楽!$C$3:$BW$14,12,FALSE),HLOOKUP(AG6,娯楽!$C$3:$BW$7,5,FALSE))</f>
        <v>46</v>
      </c>
      <c r="AH49" s="53">
        <f>IF(入力!$C$7=入力!$I$7,HLOOKUP(AH6,娯楽!$C$3:$BW$14,12,FALSE),HLOOKUP(AH6,娯楽!$C$3:$BW$7,5,FALSE))</f>
        <v>46</v>
      </c>
      <c r="AI49" s="53">
        <f>IF(入力!$C$7=入力!$I$7,HLOOKUP(AI6,娯楽!$C$3:$BW$14,12,FALSE),HLOOKUP(AI6,娯楽!$C$3:$BW$7,5,FALSE))</f>
        <v>46</v>
      </c>
      <c r="AJ49" s="53">
        <f>IF(入力!$C$7=入力!$I$7,HLOOKUP(AJ6,娯楽!$C$3:$BW$14,12,FALSE),HLOOKUP(AJ6,娯楽!$C$3:$BW$7,5,FALSE))</f>
        <v>46</v>
      </c>
      <c r="AK49" s="53">
        <f>IF(入力!$C$7=入力!$I$7,HLOOKUP(AK6,娯楽!$C$3:$BW$14,12,FALSE),HLOOKUP(AK6,娯楽!$C$3:$BW$7,5,FALSE))</f>
        <v>46</v>
      </c>
      <c r="AL49" s="53">
        <f>IF(入力!$C$7=入力!$I$7,HLOOKUP(AL6,娯楽!$C$3:$BW$14,12,FALSE),HLOOKUP(AL6,娯楽!$C$3:$BW$7,5,FALSE))</f>
        <v>46</v>
      </c>
      <c r="AM49" s="53">
        <f>IF(入力!$C$7=入力!$I$7,HLOOKUP(AM6,娯楽!$C$3:$BW$14,12,FALSE),HLOOKUP(AM6,娯楽!$C$3:$BW$7,5,FALSE))</f>
        <v>46</v>
      </c>
      <c r="AN49" s="53">
        <f>IF(入力!$C$7=入力!$I$7,HLOOKUP(AN6,娯楽!$C$3:$BW$14,12,FALSE),HLOOKUP(AN6,娯楽!$C$3:$BW$7,5,FALSE))</f>
        <v>51</v>
      </c>
      <c r="AO49" s="53">
        <f>IF(入力!$C$7=入力!$I$7,HLOOKUP(AO6,娯楽!$C$3:$BW$14,12,FALSE),HLOOKUP(AO6,娯楽!$C$3:$BW$7,5,FALSE))</f>
        <v>51</v>
      </c>
      <c r="AP49" s="53">
        <f>IF(入力!$C$7=入力!$I$7,HLOOKUP(AP6,娯楽!$C$3:$BW$14,12,FALSE),HLOOKUP(AP6,娯楽!$C$3:$BW$7,5,FALSE))</f>
        <v>51</v>
      </c>
      <c r="AQ49" s="53">
        <f>IF(入力!$C$7=入力!$I$7,HLOOKUP(AQ6,娯楽!$C$3:$BW$14,12,FALSE),HLOOKUP(AQ6,娯楽!$C$3:$BW$7,5,FALSE))</f>
        <v>51</v>
      </c>
      <c r="AR49" s="53">
        <f>IF(入力!$C$7=入力!$I$7,HLOOKUP(AR6,娯楽!$C$3:$BW$14,12,FALSE),HLOOKUP(AR6,娯楽!$C$3:$BW$7,5,FALSE))</f>
        <v>51</v>
      </c>
      <c r="AS49" s="53">
        <f>IF(入力!$C$7=入力!$I$7,HLOOKUP(AS6,娯楽!$C$3:$BW$14,12,FALSE),HLOOKUP(AS6,娯楽!$C$3:$BW$7,5,FALSE))</f>
        <v>51</v>
      </c>
      <c r="AT49" s="53">
        <f>IF(入力!$C$7=入力!$I$7,HLOOKUP(AT6,娯楽!$C$3:$BW$14,12,FALSE),HLOOKUP(AT6,娯楽!$C$3:$BW$7,5,FALSE))</f>
        <v>51</v>
      </c>
      <c r="AU49" s="53">
        <f>IF(入力!$C$7=入力!$I$7,HLOOKUP(AU6,娯楽!$C$3:$BW$14,12,FALSE),HLOOKUP(AU6,娯楽!$C$3:$BW$7,5,FALSE))</f>
        <v>51</v>
      </c>
      <c r="AV49" s="53">
        <f>IF(入力!$C$7=入力!$I$7,HLOOKUP(AV6,娯楽!$C$3:$BW$14,12,FALSE),HLOOKUP(AV6,娯楽!$C$3:$BW$7,5,FALSE))</f>
        <v>51</v>
      </c>
      <c r="AW49" s="53">
        <f>IF(入力!$C$7=入力!$I$7,HLOOKUP(AW6,娯楽!$C$3:$BW$14,12,FALSE),HLOOKUP(AW6,娯楽!$C$3:$BW$7,5,FALSE))</f>
        <v>51</v>
      </c>
      <c r="AX49" s="53">
        <f>IF(入力!$C$7=入力!$I$7,HLOOKUP(AX6,娯楽!$C$3:$BW$14,12,FALSE),HLOOKUP(AX6,娯楽!$C$3:$BW$7,5,FALSE))</f>
        <v>51</v>
      </c>
      <c r="AY49" s="53">
        <f>IF(入力!$C$7=入力!$I$7,HLOOKUP(AY6,娯楽!$C$3:$BW$14,12,FALSE),HLOOKUP(AY6,娯楽!$C$3:$BW$7,5,FALSE))</f>
        <v>51</v>
      </c>
      <c r="AZ49" s="53">
        <f>IF(入力!$C$7=入力!$I$7,HLOOKUP(AZ6,娯楽!$C$3:$BW$14,12,FALSE),HLOOKUP(AZ6,娯楽!$C$3:$BW$7,5,FALSE))</f>
        <v>51</v>
      </c>
      <c r="BA49" s="53">
        <f>IF(入力!$C$7=入力!$I$7,HLOOKUP(BA6,娯楽!$C$3:$BW$14,12,FALSE),HLOOKUP(BA6,娯楽!$C$3:$BW$7,5,FALSE))</f>
        <v>51</v>
      </c>
      <c r="BB49" s="54">
        <f>IF(入力!$C$7=入力!$I$7,HLOOKUP(BB6,娯楽!$C$3:$BW$14,12,FALSE),HLOOKUP(BB6,娯楽!$C$3:$BW$7,5,FALSE))</f>
        <v>51</v>
      </c>
      <c r="BC49" s="147" t="e">
        <f>SUM(D49:BB49)</f>
        <v>#N/A</v>
      </c>
    </row>
    <row r="50" spans="2:55" ht="20.100000000000001" customHeight="1" x14ac:dyDescent="0.15">
      <c r="B50" s="204"/>
      <c r="C50" s="57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4"/>
      <c r="BC50" s="147"/>
    </row>
    <row r="51" spans="2:55" ht="20.100000000000001" customHeight="1" x14ac:dyDescent="0.15">
      <c r="B51" s="204"/>
      <c r="C51" s="136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4"/>
      <c r="BC51" s="147"/>
    </row>
    <row r="52" spans="2:55" ht="20.100000000000001" customHeight="1" x14ac:dyDescent="0.15">
      <c r="B52" s="204"/>
      <c r="C52" s="136"/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4"/>
      <c r="BC52" s="147"/>
    </row>
    <row r="53" spans="2:55" ht="20.100000000000001" customHeight="1" x14ac:dyDescent="0.15">
      <c r="B53" s="204"/>
      <c r="C53" s="136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4"/>
      <c r="BC53" s="149"/>
    </row>
    <row r="54" spans="2:55" ht="20.100000000000001" customHeight="1" x14ac:dyDescent="0.15">
      <c r="B54" s="204"/>
      <c r="C54" s="136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4"/>
      <c r="BC54" s="149"/>
    </row>
    <row r="55" spans="2:55" ht="20.100000000000001" customHeight="1" x14ac:dyDescent="0.15">
      <c r="B55" s="204"/>
      <c r="C55" s="136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4"/>
      <c r="BC55" s="149"/>
    </row>
    <row r="56" spans="2:55" ht="20.100000000000001" customHeight="1" x14ac:dyDescent="0.15">
      <c r="B56" s="204"/>
      <c r="C56" s="11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50"/>
      <c r="BC56" s="149"/>
    </row>
    <row r="57" spans="2:55" ht="20.100000000000001" customHeight="1" x14ac:dyDescent="0.15">
      <c r="B57" s="205"/>
      <c r="C57" s="14" t="s">
        <v>7</v>
      </c>
      <c r="D57" s="6" t="e">
        <f t="shared" ref="D57:AI57" si="100">SUM(D24:D56)</f>
        <v>#N/A</v>
      </c>
      <c r="E57" s="7" t="e">
        <f t="shared" si="100"/>
        <v>#N/A</v>
      </c>
      <c r="F57" s="7" t="e">
        <f t="shared" si="100"/>
        <v>#N/A</v>
      </c>
      <c r="G57" s="7" t="e">
        <f t="shared" si="100"/>
        <v>#N/A</v>
      </c>
      <c r="H57" s="7" t="e">
        <f t="shared" si="100"/>
        <v>#N/A</v>
      </c>
      <c r="I57" s="7" t="e">
        <f t="shared" si="100"/>
        <v>#N/A</v>
      </c>
      <c r="J57" s="7" t="e">
        <f t="shared" si="100"/>
        <v>#N/A</v>
      </c>
      <c r="K57" s="7" t="e">
        <f t="shared" si="100"/>
        <v>#N/A</v>
      </c>
      <c r="L57" s="7" t="e">
        <f t="shared" si="100"/>
        <v>#N/A</v>
      </c>
      <c r="M57" s="7" t="e">
        <f t="shared" si="100"/>
        <v>#N/A</v>
      </c>
      <c r="N57" s="7" t="e">
        <f t="shared" si="100"/>
        <v>#N/A</v>
      </c>
      <c r="O57" s="7" t="e">
        <f t="shared" si="100"/>
        <v>#N/A</v>
      </c>
      <c r="P57" s="7" t="e">
        <f t="shared" si="100"/>
        <v>#N/A</v>
      </c>
      <c r="Q57" s="7" t="e">
        <f t="shared" si="100"/>
        <v>#N/A</v>
      </c>
      <c r="R57" s="7" t="e">
        <f t="shared" si="100"/>
        <v>#N/A</v>
      </c>
      <c r="S57" s="7" t="e">
        <f t="shared" si="100"/>
        <v>#N/A</v>
      </c>
      <c r="T57" s="7" t="e">
        <f t="shared" si="100"/>
        <v>#N/A</v>
      </c>
      <c r="U57" s="7" t="e">
        <f t="shared" si="100"/>
        <v>#N/A</v>
      </c>
      <c r="V57" s="7">
        <f t="shared" si="100"/>
        <v>595.4</v>
      </c>
      <c r="W57" s="7">
        <f t="shared" si="100"/>
        <v>395.4</v>
      </c>
      <c r="X57" s="7">
        <f t="shared" si="100"/>
        <v>395.4</v>
      </c>
      <c r="Y57" s="7">
        <f t="shared" si="100"/>
        <v>410.4</v>
      </c>
      <c r="Z57" s="7">
        <f t="shared" si="100"/>
        <v>395.4</v>
      </c>
      <c r="AA57" s="7">
        <f t="shared" si="100"/>
        <v>410.4</v>
      </c>
      <c r="AB57" s="7">
        <f t="shared" si="100"/>
        <v>395.4</v>
      </c>
      <c r="AC57" s="7">
        <f t="shared" si="100"/>
        <v>460.4</v>
      </c>
      <c r="AD57" s="7">
        <f t="shared" si="100"/>
        <v>395.4</v>
      </c>
      <c r="AE57" s="7">
        <f t="shared" si="100"/>
        <v>745.4</v>
      </c>
      <c r="AF57" s="7">
        <f t="shared" si="100"/>
        <v>395.4</v>
      </c>
      <c r="AG57" s="7">
        <f t="shared" si="100"/>
        <v>395.4</v>
      </c>
      <c r="AH57" s="7">
        <f t="shared" si="100"/>
        <v>425.4</v>
      </c>
      <c r="AI57" s="7">
        <f t="shared" si="100"/>
        <v>395.4</v>
      </c>
      <c r="AJ57" s="7">
        <f t="shared" ref="AJ57:BB57" si="101">SUM(AJ24:AJ56)</f>
        <v>430.4</v>
      </c>
      <c r="AK57" s="7">
        <f t="shared" si="101"/>
        <v>395.4</v>
      </c>
      <c r="AL57" s="7">
        <f t="shared" si="101"/>
        <v>410.4</v>
      </c>
      <c r="AM57" s="7">
        <f t="shared" si="101"/>
        <v>410.4</v>
      </c>
      <c r="AN57" s="7">
        <f t="shared" si="101"/>
        <v>790.4</v>
      </c>
      <c r="AO57" s="7">
        <f t="shared" si="101"/>
        <v>390.4</v>
      </c>
      <c r="AP57" s="7">
        <f t="shared" si="101"/>
        <v>390.4</v>
      </c>
      <c r="AQ57" s="7">
        <f t="shared" si="101"/>
        <v>415.4</v>
      </c>
      <c r="AR57" s="7">
        <f t="shared" si="101"/>
        <v>405.4</v>
      </c>
      <c r="AS57" s="7">
        <f t="shared" si="101"/>
        <v>405.4</v>
      </c>
      <c r="AT57" s="7">
        <f t="shared" si="101"/>
        <v>400.4</v>
      </c>
      <c r="AU57" s="7">
        <f t="shared" si="101"/>
        <v>405.4</v>
      </c>
      <c r="AV57" s="7">
        <f t="shared" si="101"/>
        <v>390.4</v>
      </c>
      <c r="AW57" s="7">
        <f t="shared" si="101"/>
        <v>815.4</v>
      </c>
      <c r="AX57" s="7">
        <f t="shared" si="101"/>
        <v>400.4</v>
      </c>
      <c r="AY57" s="7">
        <f t="shared" si="101"/>
        <v>390.4</v>
      </c>
      <c r="AZ57" s="7">
        <f t="shared" si="101"/>
        <v>405.4</v>
      </c>
      <c r="BA57" s="7">
        <f t="shared" si="101"/>
        <v>390.4</v>
      </c>
      <c r="BB57" s="8">
        <f t="shared" si="101"/>
        <v>420.4</v>
      </c>
      <c r="BC57" s="147" t="e">
        <f>SUM(D57:BB57)</f>
        <v>#N/A</v>
      </c>
    </row>
    <row r="58" spans="2:55" ht="20.100000000000001" customHeight="1" x14ac:dyDescent="0.15">
      <c r="B58" s="15" t="s">
        <v>8</v>
      </c>
      <c r="C58" s="16"/>
      <c r="D58" s="17" t="e">
        <f t="shared" ref="D58:AI58" si="102">D23-D57</f>
        <v>#N/A</v>
      </c>
      <c r="E58" s="18" t="e">
        <f t="shared" si="102"/>
        <v>#N/A</v>
      </c>
      <c r="F58" s="18" t="e">
        <f t="shared" si="102"/>
        <v>#N/A</v>
      </c>
      <c r="G58" s="18" t="e">
        <f t="shared" si="102"/>
        <v>#N/A</v>
      </c>
      <c r="H58" s="18" t="e">
        <f t="shared" si="102"/>
        <v>#N/A</v>
      </c>
      <c r="I58" s="18" t="e">
        <f t="shared" si="102"/>
        <v>#N/A</v>
      </c>
      <c r="J58" s="18" t="e">
        <f t="shared" si="102"/>
        <v>#N/A</v>
      </c>
      <c r="K58" s="18" t="e">
        <f t="shared" si="102"/>
        <v>#N/A</v>
      </c>
      <c r="L58" s="18" t="e">
        <f t="shared" si="102"/>
        <v>#N/A</v>
      </c>
      <c r="M58" s="18" t="e">
        <f t="shared" si="102"/>
        <v>#N/A</v>
      </c>
      <c r="N58" s="18" t="e">
        <f t="shared" si="102"/>
        <v>#N/A</v>
      </c>
      <c r="O58" s="18" t="e">
        <f t="shared" si="102"/>
        <v>#N/A</v>
      </c>
      <c r="P58" s="18" t="e">
        <f t="shared" si="102"/>
        <v>#N/A</v>
      </c>
      <c r="Q58" s="18" t="e">
        <f t="shared" si="102"/>
        <v>#N/A</v>
      </c>
      <c r="R58" s="18" t="e">
        <f t="shared" si="102"/>
        <v>#N/A</v>
      </c>
      <c r="S58" s="18" t="e">
        <f t="shared" si="102"/>
        <v>#N/A</v>
      </c>
      <c r="T58" s="18" t="e">
        <f t="shared" si="102"/>
        <v>#N/A</v>
      </c>
      <c r="U58" s="18" t="e">
        <f t="shared" si="102"/>
        <v>#N/A</v>
      </c>
      <c r="V58" s="18">
        <f t="shared" si="102"/>
        <v>-315.39999999999998</v>
      </c>
      <c r="W58" s="18">
        <f t="shared" si="102"/>
        <v>-115.39999999999998</v>
      </c>
      <c r="X58" s="18">
        <f t="shared" si="102"/>
        <v>-115.39999999999998</v>
      </c>
      <c r="Y58" s="18">
        <f t="shared" si="102"/>
        <v>-130.39999999999998</v>
      </c>
      <c r="Z58" s="18">
        <f t="shared" si="102"/>
        <v>-115.39999999999998</v>
      </c>
      <c r="AA58" s="18">
        <f t="shared" si="102"/>
        <v>-130.39999999999998</v>
      </c>
      <c r="AB58" s="18">
        <f t="shared" si="102"/>
        <v>-115.39999999999998</v>
      </c>
      <c r="AC58" s="18">
        <f t="shared" si="102"/>
        <v>-160.39999999999998</v>
      </c>
      <c r="AD58" s="18">
        <f t="shared" si="102"/>
        <v>-95.399999999999977</v>
      </c>
      <c r="AE58" s="18">
        <f t="shared" si="102"/>
        <v>-445.4</v>
      </c>
      <c r="AF58" s="18">
        <f t="shared" si="102"/>
        <v>-95.399999999999977</v>
      </c>
      <c r="AG58" s="18">
        <f t="shared" si="102"/>
        <v>-95.399999999999977</v>
      </c>
      <c r="AH58" s="18">
        <f t="shared" si="102"/>
        <v>-95.399999999999977</v>
      </c>
      <c r="AI58" s="18">
        <f t="shared" si="102"/>
        <v>-65.399999999999977</v>
      </c>
      <c r="AJ58" s="18">
        <f t="shared" ref="AJ58:BB58" si="103">AJ23-AJ57</f>
        <v>-100.39999999999998</v>
      </c>
      <c r="AK58" s="18">
        <f t="shared" si="103"/>
        <v>-65.399999999999977</v>
      </c>
      <c r="AL58" s="18">
        <f t="shared" si="103"/>
        <v>-80.399999999999977</v>
      </c>
      <c r="AM58" s="18">
        <f t="shared" si="103"/>
        <v>-50.399999999999977</v>
      </c>
      <c r="AN58" s="18">
        <f t="shared" si="103"/>
        <v>-430.4</v>
      </c>
      <c r="AO58" s="18">
        <f t="shared" si="103"/>
        <v>-30.399999999999977</v>
      </c>
      <c r="AP58" s="18">
        <f t="shared" si="103"/>
        <v>-30.399999999999977</v>
      </c>
      <c r="AQ58" s="18">
        <f t="shared" si="103"/>
        <v>-55.399999999999977</v>
      </c>
      <c r="AR58" s="18">
        <f t="shared" si="103"/>
        <v>-15.399999999999977</v>
      </c>
      <c r="AS58" s="18">
        <f t="shared" si="103"/>
        <v>-15.399999999999977</v>
      </c>
      <c r="AT58" s="18">
        <f t="shared" si="103"/>
        <v>-10.399999999999977</v>
      </c>
      <c r="AU58" s="18">
        <f t="shared" si="103"/>
        <v>-15.399999999999977</v>
      </c>
      <c r="AV58" s="18">
        <f t="shared" si="103"/>
        <v>-0.39999999999997726</v>
      </c>
      <c r="AW58" s="18">
        <f t="shared" si="103"/>
        <v>-395.4</v>
      </c>
      <c r="AX58" s="18">
        <f t="shared" si="103"/>
        <v>19.600000000000023</v>
      </c>
      <c r="AY58" s="18">
        <f t="shared" si="103"/>
        <v>29.600000000000023</v>
      </c>
      <c r="AZ58" s="18">
        <f t="shared" si="103"/>
        <v>14.600000000000023</v>
      </c>
      <c r="BA58" s="18">
        <f t="shared" si="103"/>
        <v>29.600000000000023</v>
      </c>
      <c r="BB58" s="19">
        <f t="shared" si="103"/>
        <v>-0.39999999999997726</v>
      </c>
      <c r="BC58" s="147"/>
    </row>
    <row r="59" spans="2:55" ht="20.100000000000001" customHeight="1" thickBot="1" x14ac:dyDescent="0.2">
      <c r="B59" s="26" t="s">
        <v>27</v>
      </c>
      <c r="C59" s="27"/>
      <c r="D59" s="28" t="e">
        <f>D61+D58</f>
        <v>#N/A</v>
      </c>
      <c r="E59" s="29" t="e">
        <f>D59+E58</f>
        <v>#N/A</v>
      </c>
      <c r="F59" s="29" t="e">
        <f>E59+F58</f>
        <v>#N/A</v>
      </c>
      <c r="G59" s="29" t="e">
        <f t="shared" ref="G59:BA59" si="104">F59+G58</f>
        <v>#N/A</v>
      </c>
      <c r="H59" s="29" t="e">
        <f t="shared" si="104"/>
        <v>#N/A</v>
      </c>
      <c r="I59" s="29" t="e">
        <f t="shared" si="104"/>
        <v>#N/A</v>
      </c>
      <c r="J59" s="29" t="e">
        <f t="shared" si="104"/>
        <v>#N/A</v>
      </c>
      <c r="K59" s="29" t="e">
        <f t="shared" si="104"/>
        <v>#N/A</v>
      </c>
      <c r="L59" s="29" t="e">
        <f t="shared" si="104"/>
        <v>#N/A</v>
      </c>
      <c r="M59" s="29" t="e">
        <f t="shared" si="104"/>
        <v>#N/A</v>
      </c>
      <c r="N59" s="29" t="e">
        <f t="shared" si="104"/>
        <v>#N/A</v>
      </c>
      <c r="O59" s="29" t="e">
        <f t="shared" si="104"/>
        <v>#N/A</v>
      </c>
      <c r="P59" s="29" t="e">
        <f t="shared" si="104"/>
        <v>#N/A</v>
      </c>
      <c r="Q59" s="29" t="e">
        <f t="shared" si="104"/>
        <v>#N/A</v>
      </c>
      <c r="R59" s="29" t="e">
        <f t="shared" si="104"/>
        <v>#N/A</v>
      </c>
      <c r="S59" s="29" t="e">
        <f t="shared" si="104"/>
        <v>#N/A</v>
      </c>
      <c r="T59" s="29" t="e">
        <f t="shared" si="104"/>
        <v>#N/A</v>
      </c>
      <c r="U59" s="29" t="e">
        <f t="shared" si="104"/>
        <v>#N/A</v>
      </c>
      <c r="V59" s="29" t="e">
        <f t="shared" si="104"/>
        <v>#N/A</v>
      </c>
      <c r="W59" s="29" t="e">
        <f t="shared" si="104"/>
        <v>#N/A</v>
      </c>
      <c r="X59" s="29" t="e">
        <f t="shared" si="104"/>
        <v>#N/A</v>
      </c>
      <c r="Y59" s="29" t="e">
        <f t="shared" si="104"/>
        <v>#N/A</v>
      </c>
      <c r="Z59" s="29" t="e">
        <f t="shared" si="104"/>
        <v>#N/A</v>
      </c>
      <c r="AA59" s="29" t="e">
        <f t="shared" si="104"/>
        <v>#N/A</v>
      </c>
      <c r="AB59" s="29" t="e">
        <f t="shared" si="104"/>
        <v>#N/A</v>
      </c>
      <c r="AC59" s="29" t="e">
        <f t="shared" si="104"/>
        <v>#N/A</v>
      </c>
      <c r="AD59" s="29" t="e">
        <f t="shared" si="104"/>
        <v>#N/A</v>
      </c>
      <c r="AE59" s="29" t="e">
        <f t="shared" si="104"/>
        <v>#N/A</v>
      </c>
      <c r="AF59" s="29" t="e">
        <f t="shared" si="104"/>
        <v>#N/A</v>
      </c>
      <c r="AG59" s="29" t="e">
        <f t="shared" si="104"/>
        <v>#N/A</v>
      </c>
      <c r="AH59" s="29" t="e">
        <f t="shared" si="104"/>
        <v>#N/A</v>
      </c>
      <c r="AI59" s="29" t="e">
        <f t="shared" si="104"/>
        <v>#N/A</v>
      </c>
      <c r="AJ59" s="29" t="e">
        <f t="shared" si="104"/>
        <v>#N/A</v>
      </c>
      <c r="AK59" s="29" t="e">
        <f t="shared" si="104"/>
        <v>#N/A</v>
      </c>
      <c r="AL59" s="29" t="e">
        <f t="shared" si="104"/>
        <v>#N/A</v>
      </c>
      <c r="AM59" s="29" t="e">
        <f t="shared" si="104"/>
        <v>#N/A</v>
      </c>
      <c r="AN59" s="29" t="e">
        <f t="shared" si="104"/>
        <v>#N/A</v>
      </c>
      <c r="AO59" s="29" t="e">
        <f t="shared" si="104"/>
        <v>#N/A</v>
      </c>
      <c r="AP59" s="29" t="e">
        <f t="shared" si="104"/>
        <v>#N/A</v>
      </c>
      <c r="AQ59" s="29" t="e">
        <f t="shared" si="104"/>
        <v>#N/A</v>
      </c>
      <c r="AR59" s="29" t="e">
        <f t="shared" si="104"/>
        <v>#N/A</v>
      </c>
      <c r="AS59" s="29" t="e">
        <f t="shared" si="104"/>
        <v>#N/A</v>
      </c>
      <c r="AT59" s="29" t="e">
        <f t="shared" si="104"/>
        <v>#N/A</v>
      </c>
      <c r="AU59" s="29" t="e">
        <f t="shared" si="104"/>
        <v>#N/A</v>
      </c>
      <c r="AV59" s="29" t="e">
        <f t="shared" si="104"/>
        <v>#N/A</v>
      </c>
      <c r="AW59" s="29" t="e">
        <f t="shared" si="104"/>
        <v>#N/A</v>
      </c>
      <c r="AX59" s="29" t="e">
        <f t="shared" si="104"/>
        <v>#N/A</v>
      </c>
      <c r="AY59" s="29" t="e">
        <f t="shared" si="104"/>
        <v>#N/A</v>
      </c>
      <c r="AZ59" s="29" t="e">
        <f t="shared" si="104"/>
        <v>#N/A</v>
      </c>
      <c r="BA59" s="29" t="e">
        <f t="shared" si="104"/>
        <v>#N/A</v>
      </c>
      <c r="BB59" s="30" t="e">
        <f>BA59+BB58</f>
        <v>#N/A</v>
      </c>
      <c r="BC59" s="150" t="e">
        <f>BC23-BC57+D61</f>
        <v>#N/A</v>
      </c>
    </row>
    <row r="60" spans="2:55" ht="3" customHeight="1" thickBot="1" x14ac:dyDescent="0.2">
      <c r="BC60" s="149"/>
    </row>
    <row r="61" spans="2:55" ht="20.100000000000001" customHeight="1" thickBot="1" x14ac:dyDescent="0.2">
      <c r="B61" s="206" t="s">
        <v>9</v>
      </c>
      <c r="C61" s="207"/>
      <c r="D61" s="169">
        <f>入力!C16</f>
        <v>0</v>
      </c>
      <c r="BC61" s="149"/>
    </row>
    <row r="62" spans="2:55" ht="20.100000000000001" customHeight="1" x14ac:dyDescent="0.15">
      <c r="BC62" s="149"/>
    </row>
    <row r="63" spans="2:55" ht="20.100000000000001" customHeight="1" x14ac:dyDescent="0.15">
      <c r="B63" s="208" t="s">
        <v>141</v>
      </c>
      <c r="C63" s="209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49"/>
      <c r="BC63" s="149"/>
    </row>
    <row r="64" spans="2:55" ht="20.100000000000001" customHeight="1" x14ac:dyDescent="0.15">
      <c r="B64" s="152"/>
      <c r="C64" s="178" t="s">
        <v>165</v>
      </c>
      <c r="D64" s="149" t="s">
        <v>146</v>
      </c>
      <c r="E64" s="149"/>
      <c r="F64" s="149"/>
      <c r="G64" s="149"/>
      <c r="H64" s="149"/>
      <c r="I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BB64" s="149"/>
      <c r="BC64" s="149"/>
    </row>
    <row r="65" spans="2:63" ht="20.100000000000001" customHeight="1" x14ac:dyDescent="0.15">
      <c r="B65" s="152"/>
      <c r="C65" s="178" t="s">
        <v>166</v>
      </c>
      <c r="D65" s="149" t="s">
        <v>149</v>
      </c>
      <c r="E65" s="149"/>
      <c r="F65" s="149"/>
      <c r="G65" s="149"/>
      <c r="H65" s="149"/>
      <c r="I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BB65" s="149"/>
      <c r="BC65" s="149"/>
    </row>
    <row r="66" spans="2:63" ht="20.100000000000001" customHeight="1" x14ac:dyDescent="0.15">
      <c r="B66" s="152"/>
      <c r="C66" s="178" t="s">
        <v>167</v>
      </c>
      <c r="D66" s="149" t="s">
        <v>148</v>
      </c>
      <c r="E66" s="149"/>
      <c r="F66" s="149"/>
      <c r="G66" s="149"/>
      <c r="H66" s="149"/>
      <c r="I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BB66" s="149"/>
      <c r="BC66" s="149"/>
    </row>
    <row r="67" spans="2:63" ht="20.100000000000001" customHeight="1" x14ac:dyDescent="0.15">
      <c r="B67" s="152"/>
      <c r="C67" s="178" t="s">
        <v>168</v>
      </c>
      <c r="D67" s="149" t="s">
        <v>151</v>
      </c>
      <c r="E67" s="149"/>
      <c r="F67" s="149"/>
      <c r="G67" s="149"/>
      <c r="H67" s="149"/>
      <c r="I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BB67" s="149"/>
      <c r="BC67" s="149"/>
    </row>
    <row r="68" spans="2:63" ht="20.100000000000001" customHeight="1" x14ac:dyDescent="0.15">
      <c r="B68" s="152"/>
      <c r="C68" s="178" t="s">
        <v>169</v>
      </c>
      <c r="D68" s="149" t="s">
        <v>150</v>
      </c>
      <c r="E68" s="149"/>
      <c r="F68" s="149"/>
      <c r="G68" s="149"/>
      <c r="H68" s="149"/>
      <c r="I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53"/>
      <c r="AW68" s="149"/>
      <c r="BB68" s="149"/>
      <c r="BC68" s="149"/>
    </row>
    <row r="69" spans="2:63" ht="20.100000000000001" customHeight="1" x14ac:dyDescent="0.15">
      <c r="B69" s="152"/>
      <c r="C69" s="178" t="s">
        <v>170</v>
      </c>
      <c r="D69" s="149" t="s">
        <v>152</v>
      </c>
      <c r="E69" s="149"/>
      <c r="F69" s="149"/>
      <c r="G69" s="149"/>
      <c r="H69" s="149"/>
      <c r="I69" s="149"/>
      <c r="L69" s="153"/>
      <c r="M69" s="149"/>
      <c r="N69" s="153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53"/>
      <c r="AW69" s="149"/>
      <c r="BB69" s="149"/>
      <c r="BC69" s="149"/>
      <c r="BH69" s="149" t="s">
        <v>1</v>
      </c>
      <c r="BI69" s="149"/>
      <c r="BJ69" s="149"/>
      <c r="BK69" s="149"/>
    </row>
    <row r="70" spans="2:63" ht="20.100000000000001" customHeight="1" x14ac:dyDescent="0.15">
      <c r="B70" s="152"/>
      <c r="C70" s="178" t="s">
        <v>171</v>
      </c>
      <c r="D70" s="149" t="s">
        <v>153</v>
      </c>
      <c r="E70" s="149"/>
      <c r="F70" s="149"/>
      <c r="G70" s="149"/>
      <c r="H70" s="149"/>
      <c r="I70" s="149"/>
      <c r="L70" s="153"/>
      <c r="M70" s="149"/>
      <c r="N70" s="153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53"/>
      <c r="AW70" s="149"/>
      <c r="BB70" s="149"/>
      <c r="BC70" s="149"/>
      <c r="BH70" s="149"/>
      <c r="BI70" s="149" t="s">
        <v>6</v>
      </c>
      <c r="BJ70" s="149"/>
      <c r="BK70" s="149" t="s">
        <v>15</v>
      </c>
    </row>
    <row r="71" spans="2:63" ht="20.100000000000001" customHeight="1" x14ac:dyDescent="0.15">
      <c r="B71" s="152"/>
      <c r="C71" s="178" t="s">
        <v>172</v>
      </c>
      <c r="D71" s="149" t="s">
        <v>154</v>
      </c>
      <c r="E71" s="149"/>
      <c r="F71" s="149"/>
      <c r="G71" s="149"/>
      <c r="H71" s="149"/>
      <c r="I71" s="149"/>
      <c r="L71" s="153"/>
      <c r="M71" s="149"/>
      <c r="N71" s="153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53"/>
      <c r="AW71" s="149"/>
      <c r="BB71" s="149"/>
      <c r="BC71" s="149"/>
      <c r="BH71" s="149"/>
      <c r="BI71" s="149" t="s">
        <v>2</v>
      </c>
      <c r="BJ71" s="149"/>
      <c r="BK71" s="149" t="s">
        <v>16</v>
      </c>
    </row>
    <row r="72" spans="2:63" ht="20.100000000000001" customHeight="1" x14ac:dyDescent="0.15">
      <c r="B72" s="154"/>
      <c r="C72" s="179"/>
      <c r="D72" s="181" t="s">
        <v>177</v>
      </c>
      <c r="E72" s="155"/>
      <c r="F72" s="155"/>
      <c r="G72" s="155"/>
      <c r="H72" s="155"/>
      <c r="I72" s="155"/>
      <c r="J72" s="156"/>
      <c r="K72" s="155"/>
      <c r="L72" s="156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49"/>
      <c r="BC72" s="149"/>
      <c r="BH72" s="149"/>
      <c r="BI72" s="149" t="s">
        <v>3</v>
      </c>
      <c r="BJ72" s="149"/>
      <c r="BK72" s="149" t="s">
        <v>17</v>
      </c>
    </row>
    <row r="73" spans="2:63" x14ac:dyDescent="0.15">
      <c r="K73" s="153"/>
      <c r="M73" s="153"/>
      <c r="BH73" s="149"/>
      <c r="BI73" s="153" t="s">
        <v>4</v>
      </c>
      <c r="BJ73" s="149"/>
      <c r="BK73" s="153" t="s">
        <v>18</v>
      </c>
    </row>
    <row r="74" spans="2:63" x14ac:dyDescent="0.15">
      <c r="BH74" s="149"/>
      <c r="BI74" s="153" t="s">
        <v>5</v>
      </c>
      <c r="BJ74" s="149"/>
      <c r="BK74" s="153" t="s">
        <v>19</v>
      </c>
    </row>
    <row r="75" spans="2:63" x14ac:dyDescent="0.15">
      <c r="C75" s="149"/>
      <c r="D75" s="149"/>
      <c r="E75" s="149"/>
      <c r="BH75" s="153"/>
      <c r="BI75" s="149"/>
      <c r="BJ75" s="149"/>
      <c r="BK75" s="149"/>
    </row>
    <row r="76" spans="2:63" x14ac:dyDescent="0.15">
      <c r="C76" s="149"/>
      <c r="D76" s="149"/>
      <c r="E76" s="149"/>
    </row>
    <row r="77" spans="2:63" x14ac:dyDescent="0.15">
      <c r="C77" s="149"/>
      <c r="D77" s="149"/>
      <c r="E77" s="149"/>
    </row>
    <row r="78" spans="2:63" x14ac:dyDescent="0.15">
      <c r="C78" s="149"/>
      <c r="D78" s="149"/>
      <c r="E78" s="149"/>
    </row>
    <row r="79" spans="2:63" x14ac:dyDescent="0.15">
      <c r="C79" s="149"/>
      <c r="D79" s="149"/>
      <c r="E79" s="149"/>
    </row>
    <row r="80" spans="2:63" x14ac:dyDescent="0.15">
      <c r="C80" s="149"/>
      <c r="D80" s="149"/>
      <c r="E80" s="149"/>
    </row>
    <row r="84" spans="33:50" x14ac:dyDescent="0.15">
      <c r="AG84" s="149"/>
      <c r="AH84" s="149"/>
      <c r="AI84" s="149"/>
      <c r="AJ84" s="149"/>
      <c r="AK84" s="149"/>
      <c r="AL84" s="149"/>
      <c r="AM84" s="149"/>
      <c r="AP84" s="149"/>
      <c r="AQ84" s="149"/>
      <c r="AR84" s="149"/>
      <c r="AS84" s="149"/>
      <c r="AT84" s="149"/>
      <c r="AU84" s="149"/>
      <c r="AV84" s="149"/>
      <c r="AW84" s="149"/>
      <c r="AX84" s="149"/>
    </row>
    <row r="85" spans="33:50" x14ac:dyDescent="0.15">
      <c r="AG85" s="149"/>
      <c r="AH85" s="149"/>
      <c r="AI85" s="149"/>
      <c r="AJ85" s="149"/>
      <c r="AK85" s="149"/>
      <c r="AL85" s="149"/>
      <c r="AM85" s="149"/>
      <c r="AP85" s="149"/>
      <c r="AQ85" s="149"/>
      <c r="AR85" s="149"/>
      <c r="AS85" s="149"/>
      <c r="AT85" s="149"/>
      <c r="AU85" s="149"/>
      <c r="AV85" s="149"/>
      <c r="AW85" s="149"/>
      <c r="AX85" s="149"/>
    </row>
    <row r="86" spans="33:50" x14ac:dyDescent="0.15">
      <c r="AG86" s="149"/>
      <c r="AH86" s="149"/>
      <c r="AI86" s="149"/>
      <c r="AJ86" s="149"/>
      <c r="AK86" s="149"/>
      <c r="AL86" s="149"/>
      <c r="AM86" s="149"/>
      <c r="AP86" s="149"/>
      <c r="AQ86" s="149"/>
      <c r="AR86" s="149"/>
      <c r="AS86" s="149"/>
      <c r="AT86" s="149"/>
      <c r="AU86" s="149"/>
      <c r="AV86" s="149"/>
      <c r="AW86" s="149"/>
      <c r="AX86" s="149"/>
    </row>
    <row r="87" spans="33:50" x14ac:dyDescent="0.15">
      <c r="AG87" s="149"/>
      <c r="AH87" s="149"/>
      <c r="AI87" s="149"/>
      <c r="AJ87" s="149"/>
      <c r="AK87" s="149"/>
      <c r="AL87" s="149"/>
      <c r="AM87" s="149"/>
      <c r="AP87" s="149"/>
      <c r="AQ87" s="149"/>
      <c r="AR87" s="149"/>
      <c r="AS87" s="149"/>
      <c r="AT87" s="149"/>
      <c r="AU87" s="149"/>
      <c r="AV87" s="149"/>
      <c r="AW87" s="149"/>
      <c r="AX87" s="149"/>
    </row>
    <row r="88" spans="33:50" x14ac:dyDescent="0.15">
      <c r="AG88" s="149"/>
      <c r="AH88" s="149"/>
      <c r="AI88" s="149"/>
      <c r="AJ88" s="149"/>
      <c r="AK88" s="149"/>
      <c r="AL88" s="149"/>
      <c r="AM88" s="149"/>
      <c r="AP88" s="149"/>
      <c r="AQ88" s="149"/>
      <c r="AR88" s="149"/>
      <c r="AS88" s="149"/>
      <c r="AT88" s="149"/>
      <c r="AU88" s="149"/>
      <c r="AV88" s="149"/>
      <c r="AW88" s="149"/>
      <c r="AX88" s="149"/>
    </row>
    <row r="89" spans="33:50" x14ac:dyDescent="0.15">
      <c r="AG89" s="149"/>
      <c r="AH89" s="149"/>
      <c r="AI89" s="149"/>
      <c r="AJ89" s="149"/>
      <c r="AK89" s="149"/>
      <c r="AL89" s="149"/>
      <c r="AM89" s="149"/>
      <c r="AP89" s="153"/>
      <c r="AQ89" s="149"/>
      <c r="AR89" s="153"/>
      <c r="AS89" s="149"/>
      <c r="AT89" s="149"/>
      <c r="AU89" s="149"/>
      <c r="AV89" s="149"/>
      <c r="AW89" s="149"/>
      <c r="AX89" s="149"/>
    </row>
    <row r="90" spans="33:50" x14ac:dyDescent="0.15">
      <c r="AG90" s="149"/>
      <c r="AH90" s="149"/>
      <c r="AI90" s="149"/>
      <c r="AJ90" s="149"/>
      <c r="AK90" s="149"/>
      <c r="AL90" s="149"/>
      <c r="AM90" s="149"/>
      <c r="AP90" s="153"/>
      <c r="AQ90" s="149"/>
      <c r="AR90" s="153"/>
      <c r="AS90" s="149"/>
      <c r="AT90" s="149"/>
      <c r="AU90" s="149"/>
      <c r="AV90" s="149"/>
      <c r="AW90" s="149"/>
      <c r="AX90" s="149"/>
    </row>
  </sheetData>
  <mergeCells count="9">
    <mergeCell ref="B16:B23"/>
    <mergeCell ref="B24:B57"/>
    <mergeCell ref="B61:C61"/>
    <mergeCell ref="B63:C63"/>
    <mergeCell ref="B3:C3"/>
    <mergeCell ref="B4:C4"/>
    <mergeCell ref="B5:C5"/>
    <mergeCell ref="B6:B13"/>
    <mergeCell ref="B14:B15"/>
  </mergeCells>
  <phoneticPr fontId="3"/>
  <pageMargins left="0.59055118110236227" right="0.19685039370078741" top="0.74803149606299213" bottom="0.74803149606299213" header="0.31496062992125984" footer="0.31496062992125984"/>
  <pageSetup paperSize="8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46DE-0A30-473C-A57B-82656C198FCC}">
  <sheetPr>
    <tabColor rgb="FFFF0000"/>
  </sheetPr>
  <dimension ref="C5"/>
  <sheetViews>
    <sheetView workbookViewId="0"/>
  </sheetViews>
  <sheetFormatPr defaultRowHeight="12" x14ac:dyDescent="0.15"/>
  <cols>
    <col min="3" max="3" width="234" bestFit="1" customWidth="1"/>
  </cols>
  <sheetData>
    <row r="5" spans="3:3" ht="82.8" x14ac:dyDescent="0.9">
      <c r="C5" s="182" t="s">
        <v>155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40E2-6289-4A82-9225-3B18CE98A0A5}">
  <dimension ref="A3:BX29"/>
  <sheetViews>
    <sheetView showGridLines="0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1" sqref="K11"/>
    </sheetView>
  </sheetViews>
  <sheetFormatPr defaultRowHeight="12" x14ac:dyDescent="0.15"/>
  <cols>
    <col min="1" max="1" width="3" style="31" customWidth="1"/>
    <col min="2" max="2" width="11.109375" bestFit="1" customWidth="1"/>
    <col min="3" max="3" width="5.6640625" bestFit="1" customWidth="1"/>
    <col min="4" max="50" width="4.6640625" bestFit="1" customWidth="1"/>
    <col min="51" max="52" width="5.6640625" bestFit="1" customWidth="1"/>
    <col min="53" max="64" width="3.6640625" bestFit="1" customWidth="1"/>
    <col min="65" max="74" width="3.6640625" customWidth="1"/>
    <col min="75" max="75" width="3.6640625" bestFit="1" customWidth="1"/>
  </cols>
  <sheetData>
    <row r="3" spans="1:76" x14ac:dyDescent="0.15">
      <c r="B3" s="185" t="s">
        <v>60</v>
      </c>
      <c r="C3">
        <v>18</v>
      </c>
      <c r="D3">
        <f>C3+1</f>
        <v>19</v>
      </c>
      <c r="E3">
        <f t="shared" ref="E3:BL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ref="BM3" si="1">BL3+1</f>
        <v>80</v>
      </c>
      <c r="BN3">
        <f t="shared" ref="BN3" si="2">BM3+1</f>
        <v>81</v>
      </c>
      <c r="BO3">
        <f t="shared" ref="BO3" si="3">BN3+1</f>
        <v>82</v>
      </c>
      <c r="BP3">
        <f t="shared" ref="BP3" si="4">BO3+1</f>
        <v>83</v>
      </c>
      <c r="BQ3">
        <f t="shared" ref="BQ3" si="5">BP3+1</f>
        <v>84</v>
      </c>
      <c r="BR3">
        <f t="shared" ref="BR3" si="6">BQ3+1</f>
        <v>85</v>
      </c>
      <c r="BS3">
        <f t="shared" ref="BS3" si="7">BR3+1</f>
        <v>86</v>
      </c>
      <c r="BT3">
        <f t="shared" ref="BT3" si="8">BS3+1</f>
        <v>87</v>
      </c>
      <c r="BU3">
        <f t="shared" ref="BU3" si="9">BT3+1</f>
        <v>88</v>
      </c>
      <c r="BV3">
        <f t="shared" ref="BV3:BW3" si="10">BU3+1</f>
        <v>89</v>
      </c>
      <c r="BW3">
        <f t="shared" si="10"/>
        <v>90</v>
      </c>
    </row>
    <row r="4" spans="1:76" s="83" customFormat="1" x14ac:dyDescent="0.15">
      <c r="A4" s="31"/>
      <c r="B4" s="83" t="s">
        <v>71</v>
      </c>
      <c r="C4" s="83">
        <v>300</v>
      </c>
      <c r="D4" s="83">
        <v>300</v>
      </c>
      <c r="E4" s="83">
        <v>350</v>
      </c>
      <c r="F4" s="83">
        <v>350</v>
      </c>
      <c r="G4" s="83">
        <v>350</v>
      </c>
      <c r="H4" s="83">
        <v>350</v>
      </c>
      <c r="I4" s="83">
        <v>350</v>
      </c>
      <c r="J4" s="83">
        <v>400</v>
      </c>
      <c r="K4" s="83">
        <v>400</v>
      </c>
      <c r="L4" s="83">
        <v>400</v>
      </c>
      <c r="M4" s="83">
        <v>400</v>
      </c>
      <c r="N4" s="83">
        <v>400</v>
      </c>
      <c r="O4" s="83">
        <v>450</v>
      </c>
      <c r="P4" s="83">
        <v>450</v>
      </c>
      <c r="Q4" s="83">
        <v>450</v>
      </c>
      <c r="R4" s="83">
        <v>450</v>
      </c>
      <c r="S4" s="83">
        <v>450</v>
      </c>
      <c r="T4" s="83">
        <v>500</v>
      </c>
      <c r="U4" s="83">
        <v>500</v>
      </c>
      <c r="V4" s="83">
        <v>500</v>
      </c>
      <c r="W4" s="83">
        <v>500</v>
      </c>
      <c r="X4" s="83">
        <v>500</v>
      </c>
      <c r="Y4" s="83">
        <v>550</v>
      </c>
      <c r="Z4" s="83">
        <v>550</v>
      </c>
      <c r="AA4" s="83">
        <v>550</v>
      </c>
      <c r="AB4" s="83">
        <v>550</v>
      </c>
      <c r="AC4" s="83">
        <v>550</v>
      </c>
      <c r="AD4" s="83">
        <v>600</v>
      </c>
      <c r="AE4" s="83">
        <v>600</v>
      </c>
      <c r="AF4" s="83">
        <v>600</v>
      </c>
      <c r="AG4" s="83">
        <v>600</v>
      </c>
      <c r="AH4" s="83">
        <v>600</v>
      </c>
      <c r="AI4" s="83">
        <v>600</v>
      </c>
      <c r="AJ4" s="83">
        <v>600</v>
      </c>
      <c r="AK4" s="83">
        <v>600</v>
      </c>
      <c r="AL4" s="83">
        <v>600</v>
      </c>
      <c r="AM4" s="83">
        <v>600</v>
      </c>
      <c r="AN4" s="83">
        <v>650</v>
      </c>
      <c r="AO4" s="83">
        <v>650</v>
      </c>
      <c r="AP4" s="83">
        <v>650</v>
      </c>
      <c r="AQ4" s="83">
        <v>650</v>
      </c>
      <c r="AR4" s="83">
        <v>650</v>
      </c>
      <c r="AS4" s="95">
        <v>400</v>
      </c>
      <c r="AT4" s="95">
        <v>400</v>
      </c>
      <c r="AU4" s="95">
        <v>400</v>
      </c>
      <c r="AV4" s="95">
        <v>400</v>
      </c>
      <c r="AW4" s="95">
        <v>400</v>
      </c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</row>
    <row r="5" spans="1:76" x14ac:dyDescent="0.15">
      <c r="B5" t="s">
        <v>72</v>
      </c>
      <c r="C5">
        <v>280</v>
      </c>
      <c r="D5">
        <v>280</v>
      </c>
      <c r="E5">
        <v>280</v>
      </c>
      <c r="F5">
        <v>280</v>
      </c>
      <c r="G5">
        <v>280</v>
      </c>
      <c r="H5">
        <v>280</v>
      </c>
      <c r="I5">
        <v>280</v>
      </c>
      <c r="J5">
        <v>300</v>
      </c>
      <c r="K5">
        <v>300</v>
      </c>
      <c r="L5">
        <v>300</v>
      </c>
      <c r="M5">
        <v>300</v>
      </c>
      <c r="N5">
        <v>300</v>
      </c>
      <c r="O5">
        <v>330</v>
      </c>
      <c r="P5">
        <v>330</v>
      </c>
      <c r="Q5">
        <v>330</v>
      </c>
      <c r="R5">
        <v>330</v>
      </c>
      <c r="S5">
        <v>330</v>
      </c>
      <c r="T5">
        <v>360</v>
      </c>
      <c r="U5">
        <v>360</v>
      </c>
      <c r="V5">
        <v>360</v>
      </c>
      <c r="W5">
        <v>360</v>
      </c>
      <c r="X5">
        <v>360</v>
      </c>
      <c r="Y5">
        <v>390</v>
      </c>
      <c r="Z5">
        <v>390</v>
      </c>
      <c r="AA5">
        <v>390</v>
      </c>
      <c r="AB5">
        <v>390</v>
      </c>
      <c r="AC5">
        <v>390</v>
      </c>
      <c r="AD5">
        <v>420</v>
      </c>
      <c r="AE5">
        <v>420</v>
      </c>
      <c r="AF5">
        <v>420</v>
      </c>
      <c r="AG5">
        <v>420</v>
      </c>
      <c r="AH5">
        <v>420</v>
      </c>
      <c r="AI5">
        <v>420</v>
      </c>
      <c r="AJ5">
        <v>420</v>
      </c>
      <c r="AK5">
        <v>420</v>
      </c>
      <c r="AL5">
        <v>420</v>
      </c>
      <c r="AM5">
        <v>420</v>
      </c>
      <c r="AN5">
        <v>450</v>
      </c>
      <c r="AO5">
        <v>450</v>
      </c>
      <c r="AP5">
        <v>450</v>
      </c>
      <c r="AQ5">
        <v>450</v>
      </c>
      <c r="AR5">
        <v>450</v>
      </c>
      <c r="AS5" s="82">
        <v>310</v>
      </c>
      <c r="AT5" s="82">
        <v>310</v>
      </c>
      <c r="AU5" s="82">
        <v>310</v>
      </c>
      <c r="AV5" s="82">
        <v>310</v>
      </c>
      <c r="AW5" s="82">
        <v>310</v>
      </c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</row>
    <row r="6" spans="1:76" s="79" customFormat="1" x14ac:dyDescent="0.15">
      <c r="A6" s="31"/>
      <c r="C6" s="80">
        <f>IF(C3=入力!$C$3,入力!$C$4,0)</f>
        <v>0</v>
      </c>
      <c r="D6" s="80">
        <f>IF(D3=入力!$C$3,入力!$C$4,0)</f>
        <v>0</v>
      </c>
      <c r="E6" s="80">
        <f>IF(E3=入力!$C$3,入力!$C$4,0)</f>
        <v>0</v>
      </c>
      <c r="F6" s="80">
        <f>IF(F3=入力!$C$3,入力!$C$4,0)</f>
        <v>0</v>
      </c>
      <c r="G6" s="80">
        <f>IF(G3=入力!$C$3,入力!$C$4,0)</f>
        <v>0</v>
      </c>
      <c r="H6" s="80">
        <f>IF(H3=入力!$C$3,入力!$C$4,0)</f>
        <v>0</v>
      </c>
      <c r="I6" s="80">
        <f>IF(I3=入力!$C$3,入力!$C$4,0)</f>
        <v>0</v>
      </c>
      <c r="J6" s="80">
        <f>IF(J3=入力!$C$3,入力!$C$4,0)</f>
        <v>0</v>
      </c>
      <c r="K6" s="80">
        <f>IF(K3=入力!$C$3,入力!$C$4,0)</f>
        <v>0</v>
      </c>
      <c r="L6" s="80">
        <f>IF(L3=入力!$C$3,入力!$C$4,0)</f>
        <v>0</v>
      </c>
      <c r="M6" s="80">
        <f>IF(M3=入力!$C$3,入力!$C$4,0)</f>
        <v>0</v>
      </c>
      <c r="N6" s="80">
        <f>IF(N3=入力!$C$3,入力!$C$4,0)</f>
        <v>0</v>
      </c>
      <c r="O6" s="80">
        <f>IF(O3=入力!$C$3,入力!$C$4,0)</f>
        <v>0</v>
      </c>
      <c r="P6" s="80">
        <f>IF(P3=入力!$C$3,入力!$C$4,0)</f>
        <v>0</v>
      </c>
      <c r="Q6" s="80">
        <f>IF(Q3=入力!$C$3,入力!$C$4,0)</f>
        <v>0</v>
      </c>
      <c r="R6" s="80">
        <f>IF(R3=入力!$C$3,入力!$C$4,0)</f>
        <v>0</v>
      </c>
      <c r="S6" s="80">
        <f>IF(S3=入力!$C$3,入力!$C$4,0)</f>
        <v>0</v>
      </c>
      <c r="T6" s="80">
        <f>IF(T3=入力!$C$3,入力!$C$4,0)</f>
        <v>0</v>
      </c>
      <c r="U6" s="80">
        <f>IF(U3=入力!$C$3,入力!$C$4,0)</f>
        <v>0</v>
      </c>
      <c r="V6" s="80">
        <f>IF(V3=入力!$C$3,入力!$C$4,0)</f>
        <v>0</v>
      </c>
      <c r="W6" s="80">
        <f>IF(W3=入力!$C$3,入力!$C$4,0)</f>
        <v>0</v>
      </c>
      <c r="X6" s="80">
        <f>IF(X3=入力!$C$3,入力!$C$4,0)</f>
        <v>0</v>
      </c>
      <c r="Y6" s="80">
        <f>IF(Y3=入力!$C$3,入力!$C$4,0)</f>
        <v>0</v>
      </c>
      <c r="Z6" s="80">
        <f>IF(Z3=入力!$C$3,入力!$C$4,0)</f>
        <v>0</v>
      </c>
      <c r="AA6" s="80">
        <f>IF(AA3=入力!$C$3,入力!$C$4,0)</f>
        <v>0</v>
      </c>
      <c r="AB6" s="80">
        <f>IF(AB3=入力!$C$3,入力!$C$4,0)</f>
        <v>0</v>
      </c>
      <c r="AC6" s="80">
        <f>IF(AC3=入力!$C$3,入力!$C$4,0)</f>
        <v>0</v>
      </c>
      <c r="AD6" s="80">
        <f>IF(AD3=入力!$C$3,入力!$C$4,0)</f>
        <v>0</v>
      </c>
      <c r="AE6" s="80">
        <f>IF(AE3=入力!$C$3,入力!$C$4,0)</f>
        <v>0</v>
      </c>
      <c r="AF6" s="80">
        <f>IF(AF3=入力!$C$3,入力!$C$4,0)</f>
        <v>0</v>
      </c>
      <c r="AG6" s="80">
        <f>IF(AG3=入力!$C$3,入力!$C$4,0)</f>
        <v>0</v>
      </c>
      <c r="AH6" s="80">
        <f>IF(AH3=入力!$C$3,入力!$C$4,0)</f>
        <v>0</v>
      </c>
      <c r="AI6" s="80">
        <f>IF(AI3=入力!$C$3,入力!$C$4,0)</f>
        <v>0</v>
      </c>
      <c r="AJ6" s="80">
        <f>IF(AJ3=入力!$C$3,入力!$C$4,0)</f>
        <v>0</v>
      </c>
      <c r="AK6" s="80">
        <f>IF(AK3=入力!$C$3,入力!$C$4,0)</f>
        <v>0</v>
      </c>
      <c r="AL6" s="80">
        <f>IF(AL3=入力!$C$3,入力!$C$4,0)</f>
        <v>0</v>
      </c>
      <c r="AM6" s="80">
        <f>IF(AM3=入力!$C$3,入力!$C$4,0)</f>
        <v>0</v>
      </c>
      <c r="AN6" s="80">
        <f>IF(AN3=入力!$C$3,入力!$C$4,0)</f>
        <v>0</v>
      </c>
      <c r="AO6" s="80">
        <f>IF(AO3=入力!$C$3,入力!$C$4,0)</f>
        <v>0</v>
      </c>
      <c r="AP6" s="80">
        <f>IF(AP3=入力!$C$3,入力!$C$4,0)</f>
        <v>0</v>
      </c>
      <c r="AQ6" s="80">
        <f>IF(AQ3=入力!$C$3,入力!$C$4,0)</f>
        <v>0</v>
      </c>
      <c r="AR6" s="80">
        <f>IF(AR3=入力!$C$3,入力!$C$4,0)</f>
        <v>0</v>
      </c>
      <c r="AS6" s="80">
        <f>IF(AS3=入力!$C$3,入力!$C$4,0)</f>
        <v>0</v>
      </c>
      <c r="AT6" s="80">
        <f>IF(AT3=入力!$C$3,入力!$C$4,0)</f>
        <v>0</v>
      </c>
      <c r="AU6" s="80">
        <f>IF(AU3=入力!$C$3,入力!$C$4,0)</f>
        <v>0</v>
      </c>
      <c r="AV6" s="80">
        <f>IF(AV3=入力!$C$3,入力!$C$4,0)</f>
        <v>0</v>
      </c>
      <c r="AW6" s="80">
        <f>IF(AW3=入力!$C$3,入力!$C$4,0)</f>
        <v>0</v>
      </c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</row>
    <row r="7" spans="1:76" s="79" customFormat="1" x14ac:dyDescent="0.15">
      <c r="A7" s="31"/>
      <c r="C7" s="80">
        <f>IF(C6=0,0,C6-C5)</f>
        <v>0</v>
      </c>
      <c r="D7" s="80">
        <f t="shared" ref="D7:Z7" si="11">IF(D6=0,0,D6-D5)</f>
        <v>0</v>
      </c>
      <c r="E7" s="80">
        <f t="shared" si="11"/>
        <v>0</v>
      </c>
      <c r="F7" s="80">
        <f t="shared" si="11"/>
        <v>0</v>
      </c>
      <c r="G7" s="80">
        <f t="shared" si="11"/>
        <v>0</v>
      </c>
      <c r="H7" s="80">
        <f t="shared" si="11"/>
        <v>0</v>
      </c>
      <c r="I7" s="80">
        <f t="shared" si="11"/>
        <v>0</v>
      </c>
      <c r="J7" s="80">
        <f t="shared" si="11"/>
        <v>0</v>
      </c>
      <c r="K7" s="80">
        <f t="shared" si="11"/>
        <v>0</v>
      </c>
      <c r="L7" s="80">
        <f t="shared" si="11"/>
        <v>0</v>
      </c>
      <c r="M7" s="80">
        <f t="shared" si="11"/>
        <v>0</v>
      </c>
      <c r="N7" s="80">
        <f t="shared" si="11"/>
        <v>0</v>
      </c>
      <c r="O7" s="80">
        <f t="shared" si="11"/>
        <v>0</v>
      </c>
      <c r="P7" s="80">
        <f t="shared" si="11"/>
        <v>0</v>
      </c>
      <c r="Q7" s="80">
        <f t="shared" si="11"/>
        <v>0</v>
      </c>
      <c r="R7" s="80">
        <f t="shared" si="11"/>
        <v>0</v>
      </c>
      <c r="S7" s="80">
        <f t="shared" si="11"/>
        <v>0</v>
      </c>
      <c r="T7" s="80">
        <f>IF(T6=0,0,T6-T5)</f>
        <v>0</v>
      </c>
      <c r="U7" s="80">
        <f>IF(U6=0,0,U6-U5)</f>
        <v>0</v>
      </c>
      <c r="V7" s="80">
        <f t="shared" si="11"/>
        <v>0</v>
      </c>
      <c r="W7" s="80">
        <f t="shared" si="11"/>
        <v>0</v>
      </c>
      <c r="X7" s="80">
        <f t="shared" si="11"/>
        <v>0</v>
      </c>
      <c r="Y7" s="80">
        <f t="shared" si="11"/>
        <v>0</v>
      </c>
      <c r="Z7" s="80">
        <f t="shared" si="11"/>
        <v>0</v>
      </c>
      <c r="AA7" s="80">
        <f>IF(AA6=0,0,AA6-AA5)</f>
        <v>0</v>
      </c>
      <c r="AB7" s="80">
        <f t="shared" ref="AB7" si="12">IF(AB6=0,0,AB6-AB5)</f>
        <v>0</v>
      </c>
      <c r="AC7" s="80">
        <f t="shared" ref="AC7" si="13">IF(AC6=0,0,AC6-AC5)</f>
        <v>0</v>
      </c>
      <c r="AD7" s="80">
        <f t="shared" ref="AD7" si="14">IF(AD6=0,0,AD6-AD5)</f>
        <v>0</v>
      </c>
      <c r="AE7" s="80">
        <f t="shared" ref="AE7" si="15">IF(AE6=0,0,AE6-AE5)</f>
        <v>0</v>
      </c>
      <c r="AF7" s="80">
        <f t="shared" ref="AF7" si="16">IF(AF6=0,0,AF6-AF5)</f>
        <v>0</v>
      </c>
      <c r="AG7" s="80">
        <f t="shared" ref="AG7" si="17">IF(AG6=0,0,AG6-AG5)</f>
        <v>0</v>
      </c>
      <c r="AH7" s="80">
        <f t="shared" ref="AH7" si="18">IF(AH6=0,0,AH6-AH5)</f>
        <v>0</v>
      </c>
      <c r="AI7" s="80">
        <f t="shared" ref="AI7" si="19">IF(AI6=0,0,AI6-AI5)</f>
        <v>0</v>
      </c>
      <c r="AJ7" s="80">
        <f t="shared" ref="AJ7" si="20">IF(AJ6=0,0,AJ6-AJ5)</f>
        <v>0</v>
      </c>
      <c r="AK7" s="80">
        <f t="shared" ref="AK7" si="21">IF(AK6=0,0,AK6-AK5)</f>
        <v>0</v>
      </c>
      <c r="AL7" s="80">
        <f t="shared" ref="AL7" si="22">IF(AL6=0,0,AL6-AL5)</f>
        <v>0</v>
      </c>
      <c r="AM7" s="80">
        <f>IF(AM6=0,0,AM6-AM5)</f>
        <v>0</v>
      </c>
      <c r="AN7" s="80">
        <f t="shared" ref="AN7" si="23">IF(AN6=0,0,AN6-AN5)</f>
        <v>0</v>
      </c>
      <c r="AO7" s="80">
        <f t="shared" ref="AO7" si="24">IF(AO6=0,0,AO6-AO5)</f>
        <v>0</v>
      </c>
      <c r="AP7" s="80">
        <f t="shared" ref="AP7" si="25">IF(AP6=0,0,AP6-AP5)</f>
        <v>0</v>
      </c>
      <c r="AQ7" s="80">
        <f t="shared" ref="AQ7" si="26">IF(AQ6=0,0,AQ6-AQ5)</f>
        <v>0</v>
      </c>
      <c r="AR7" s="80">
        <f t="shared" ref="AR7" si="27">IF(AR6=0,0,AR6-AR5)</f>
        <v>0</v>
      </c>
      <c r="AS7" s="80">
        <f t="shared" ref="AS7" si="28">IF(AS6=0,0,AS6-AS5)</f>
        <v>0</v>
      </c>
      <c r="AT7" s="80">
        <f t="shared" ref="AT7" si="29">IF(AT6=0,0,AT6-AT5)</f>
        <v>0</v>
      </c>
      <c r="AU7" s="80">
        <f t="shared" ref="AU7" si="30">IF(AU6=0,0,AU6-AU5)</f>
        <v>0</v>
      </c>
      <c r="AV7" s="80">
        <f t="shared" ref="AV7" si="31">IF(AV6=0,0,AV6-AV5)</f>
        <v>0</v>
      </c>
      <c r="AW7" s="80">
        <f t="shared" ref="AW7" si="32">IF(AW6=0,0,AW6-AW5)</f>
        <v>0</v>
      </c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>
        <f>SUM(C7:BW7)</f>
        <v>0</v>
      </c>
    </row>
    <row r="8" spans="1:76" s="77" customFormat="1" x14ac:dyDescent="0.15">
      <c r="A8" s="31"/>
      <c r="C8" s="78">
        <f>IF(C3&gt;=入力!$C$3,年収!C5+年収!$BX$7,0)</f>
        <v>280</v>
      </c>
      <c r="D8" s="78">
        <f>IF(D3&gt;=入力!$C$3,年収!D5+年収!$BX$7,0)</f>
        <v>280</v>
      </c>
      <c r="E8" s="78">
        <f>IF(E3&gt;=入力!$C$3,年収!E5+年収!$BX$7,0)</f>
        <v>280</v>
      </c>
      <c r="F8" s="78">
        <f>IF(F3&gt;=入力!$C$3,年収!F5+年収!$BX$7,0)</f>
        <v>280</v>
      </c>
      <c r="G8" s="78">
        <f>IF(G3&gt;=入力!$C$3,年収!G5+年収!$BX$7,0)</f>
        <v>280</v>
      </c>
      <c r="H8" s="78">
        <f>IF(H3&gt;=入力!$C$3,年収!H5+年収!$BX$7,0)</f>
        <v>280</v>
      </c>
      <c r="I8" s="78">
        <f>IF(I3&gt;=入力!$C$3,年収!I5+年収!$BX$7,0)</f>
        <v>280</v>
      </c>
      <c r="J8" s="78">
        <f>IF(J3&gt;=入力!$C$3,年収!J5+年収!$BX$7,0)</f>
        <v>300</v>
      </c>
      <c r="K8" s="78">
        <f>IF(K3&gt;=入力!$C$3,年収!K5+年収!$BX$7,0)</f>
        <v>300</v>
      </c>
      <c r="L8" s="78">
        <f>IF(L3&gt;=入力!$C$3,年収!L5+年収!$BX$7,0)</f>
        <v>300</v>
      </c>
      <c r="M8" s="78">
        <f>IF(M3&gt;=入力!$C$3,年収!M5+年収!$BX$7,0)</f>
        <v>300</v>
      </c>
      <c r="N8" s="78">
        <f>IF(N3&gt;=入力!$C$3,年収!N5+年収!$BX$7,0)</f>
        <v>300</v>
      </c>
      <c r="O8" s="78">
        <f>IF(O3&gt;=入力!$C$3,年収!O5+年収!$BX$7,0)</f>
        <v>330</v>
      </c>
      <c r="P8" s="78">
        <f>IF(P3&gt;=入力!$C$3,年収!P5+年収!$BX$7,0)</f>
        <v>330</v>
      </c>
      <c r="Q8" s="78">
        <f>IF(Q3&gt;=入力!$C$3,年収!Q5+年収!$BX$7,0)</f>
        <v>330</v>
      </c>
      <c r="R8" s="78">
        <f>IF(R3&gt;=入力!$C$3,年収!R5+年収!$BX$7,0)</f>
        <v>330</v>
      </c>
      <c r="S8" s="78">
        <f>IF(S3&gt;=入力!$C$3,年収!S5+年収!$BX$7,0)</f>
        <v>330</v>
      </c>
      <c r="T8" s="78">
        <f>IF(T3&gt;=入力!$C$3,年収!T5+年収!$BX$7,0)</f>
        <v>360</v>
      </c>
      <c r="U8" s="78">
        <f>IF(U3&gt;=入力!$C$3,年収!U5+年収!$BX$7,0)</f>
        <v>360</v>
      </c>
      <c r="V8" s="78">
        <f>IF(V3&gt;=入力!$C$3,年収!V5+年収!$BX$7,0)</f>
        <v>360</v>
      </c>
      <c r="W8" s="78">
        <f>IF(W3&gt;=入力!$C$3,年収!W5+年収!$BX$7,0)</f>
        <v>360</v>
      </c>
      <c r="X8" s="78">
        <f>IF(X3&gt;=入力!$C$3,年収!X5+年収!$BX$7,0)</f>
        <v>360</v>
      </c>
      <c r="Y8" s="78">
        <f>IF(Y3&gt;=入力!$C$3,年収!Y5+年収!$BX$7,0)</f>
        <v>390</v>
      </c>
      <c r="Z8" s="78">
        <f>IF(Z3&gt;=入力!$C$3,年収!Z5+年収!$BX$7,0)</f>
        <v>390</v>
      </c>
      <c r="AA8" s="78">
        <f>IF(AA3&gt;=入力!$C$3,年収!AA5+年収!$BX$7,0)</f>
        <v>390</v>
      </c>
      <c r="AB8" s="78">
        <f>IF(AB3&gt;=入力!$C$3,年収!AB5+年収!$BX$7,0)</f>
        <v>390</v>
      </c>
      <c r="AC8" s="78">
        <f>IF(AC3&gt;=入力!$C$3,年収!AC5+年収!$BX$7,0)</f>
        <v>390</v>
      </c>
      <c r="AD8" s="78">
        <f>IF(AD3&gt;=入力!$C$3,年収!AD5+年収!$BX$7,0)</f>
        <v>420</v>
      </c>
      <c r="AE8" s="78">
        <f>IF(AE3&gt;=入力!$C$3,年収!AE5+年収!$BX$7,0)</f>
        <v>420</v>
      </c>
      <c r="AF8" s="78">
        <f>IF(AF3&gt;=入力!$C$3,年収!AF5+年収!$BX$7,0)</f>
        <v>420</v>
      </c>
      <c r="AG8" s="78">
        <f>IF(AG3&gt;=入力!$C$3,年収!AG5+年収!$BX$7,0)</f>
        <v>420</v>
      </c>
      <c r="AH8" s="78">
        <f>IF(AH3&gt;=入力!$C$3,年収!AH5+年収!$BX$7,0)</f>
        <v>420</v>
      </c>
      <c r="AI8" s="78">
        <f>IF(AI3&gt;=入力!$C$3,年収!AI5+年収!$BX$7,0)</f>
        <v>420</v>
      </c>
      <c r="AJ8" s="78">
        <f>IF(AJ3&gt;=入力!$C$3,年収!AJ5+年収!$BX$7,0)</f>
        <v>420</v>
      </c>
      <c r="AK8" s="78">
        <f>IF(AK3&gt;=入力!$C$3,年収!AK5+年収!$BX$7,0)</f>
        <v>420</v>
      </c>
      <c r="AL8" s="78">
        <f>IF(AL3&gt;=入力!$C$3,年収!AL5+年収!$BX$7,0)</f>
        <v>420</v>
      </c>
      <c r="AM8" s="78">
        <f>IF(AM3&gt;=入力!$C$3,年収!AM5+年収!$BX$7,0)</f>
        <v>420</v>
      </c>
      <c r="AN8" s="78">
        <f>IF(AN3&gt;=入力!$C$3,年収!AN5+年収!$BX$7,0)</f>
        <v>450</v>
      </c>
      <c r="AO8" s="78">
        <f>IF(AO3&gt;=入力!$C$3,年収!AO5+年収!$BX$7,0)</f>
        <v>450</v>
      </c>
      <c r="AP8" s="78">
        <f>IF(AP3&gt;=入力!$C$3,年収!AP5+年収!$BX$7,0)</f>
        <v>450</v>
      </c>
      <c r="AQ8" s="78">
        <f>IF(AQ3&gt;=入力!$C$3,年収!AQ5+年収!$BX$7,0)</f>
        <v>450</v>
      </c>
      <c r="AR8" s="78">
        <f>IF(AR3&gt;=入力!$C$3,年収!AR5+年収!$BX$7,0)</f>
        <v>450</v>
      </c>
      <c r="AS8" s="78">
        <f>IF(AS3&gt;=入力!$C$3,年収!AS5+年収!$BX$7,0)</f>
        <v>310</v>
      </c>
      <c r="AT8" s="78">
        <f>IF(AT3&gt;=入力!$C$3,年収!AT5+年収!$BX$7,0)</f>
        <v>310</v>
      </c>
      <c r="AU8" s="78">
        <f>IF(AU3&gt;=入力!$C$3,年収!AU5+年収!$BX$7,0)</f>
        <v>310</v>
      </c>
      <c r="AV8" s="78">
        <f>IF(AV3&gt;=入力!$C$3,年収!AV5+年収!$BX$7,0)</f>
        <v>310</v>
      </c>
      <c r="AW8" s="78">
        <f>IF(AW3&gt;=入力!$C$3,年収!AW5+年収!$BX$7,0)</f>
        <v>310</v>
      </c>
      <c r="AX8" s="78">
        <f>15*0.78*12</f>
        <v>140.4</v>
      </c>
      <c r="AY8" s="78">
        <f>15*0.78*12</f>
        <v>140.4</v>
      </c>
      <c r="AZ8" s="78">
        <f t="shared" ref="AZ8:BW8" si="33">15*0.78*12</f>
        <v>140.4</v>
      </c>
      <c r="BA8" s="78">
        <f t="shared" si="33"/>
        <v>140.4</v>
      </c>
      <c r="BB8" s="78">
        <f t="shared" si="33"/>
        <v>140.4</v>
      </c>
      <c r="BC8" s="78">
        <f t="shared" si="33"/>
        <v>140.4</v>
      </c>
      <c r="BD8" s="78">
        <f t="shared" si="33"/>
        <v>140.4</v>
      </c>
      <c r="BE8" s="78">
        <f t="shared" si="33"/>
        <v>140.4</v>
      </c>
      <c r="BF8" s="78">
        <f t="shared" si="33"/>
        <v>140.4</v>
      </c>
      <c r="BG8" s="78">
        <f t="shared" si="33"/>
        <v>140.4</v>
      </c>
      <c r="BH8" s="78">
        <f t="shared" si="33"/>
        <v>140.4</v>
      </c>
      <c r="BI8" s="78">
        <f t="shared" si="33"/>
        <v>140.4</v>
      </c>
      <c r="BJ8" s="78">
        <f t="shared" si="33"/>
        <v>140.4</v>
      </c>
      <c r="BK8" s="78">
        <f t="shared" si="33"/>
        <v>140.4</v>
      </c>
      <c r="BL8" s="78">
        <f t="shared" si="33"/>
        <v>140.4</v>
      </c>
      <c r="BM8" s="78">
        <f t="shared" si="33"/>
        <v>140.4</v>
      </c>
      <c r="BN8" s="78">
        <f t="shared" si="33"/>
        <v>140.4</v>
      </c>
      <c r="BO8" s="78">
        <f t="shared" si="33"/>
        <v>140.4</v>
      </c>
      <c r="BP8" s="78">
        <f t="shared" si="33"/>
        <v>140.4</v>
      </c>
      <c r="BQ8" s="78">
        <f t="shared" si="33"/>
        <v>140.4</v>
      </c>
      <c r="BR8" s="78">
        <f t="shared" si="33"/>
        <v>140.4</v>
      </c>
      <c r="BS8" s="78">
        <f t="shared" si="33"/>
        <v>140.4</v>
      </c>
      <c r="BT8" s="78">
        <f t="shared" si="33"/>
        <v>140.4</v>
      </c>
      <c r="BU8" s="78">
        <f t="shared" si="33"/>
        <v>140.4</v>
      </c>
      <c r="BV8" s="78">
        <f t="shared" si="33"/>
        <v>140.4</v>
      </c>
      <c r="BW8" s="78">
        <f t="shared" si="33"/>
        <v>140.4</v>
      </c>
    </row>
    <row r="9" spans="1:76" s="31" customFormat="1" x14ac:dyDescent="0.15"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</row>
    <row r="10" spans="1:76" x14ac:dyDescent="0.15">
      <c r="C10" s="75"/>
      <c r="D10" s="75"/>
    </row>
    <row r="11" spans="1:76" x14ac:dyDescent="0.15">
      <c r="B11" s="185" t="s">
        <v>22</v>
      </c>
      <c r="C11">
        <f>C3</f>
        <v>18</v>
      </c>
      <c r="D11">
        <f t="shared" ref="D11:BL11" si="34">D3</f>
        <v>19</v>
      </c>
      <c r="E11">
        <f t="shared" si="34"/>
        <v>20</v>
      </c>
      <c r="F11">
        <f t="shared" si="34"/>
        <v>21</v>
      </c>
      <c r="G11">
        <f t="shared" si="34"/>
        <v>22</v>
      </c>
      <c r="H11">
        <f t="shared" si="34"/>
        <v>23</v>
      </c>
      <c r="I11">
        <f t="shared" si="34"/>
        <v>24</v>
      </c>
      <c r="J11">
        <f t="shared" si="34"/>
        <v>25</v>
      </c>
      <c r="K11">
        <f t="shared" si="34"/>
        <v>26</v>
      </c>
      <c r="L11">
        <f t="shared" si="34"/>
        <v>27</v>
      </c>
      <c r="M11">
        <f t="shared" si="34"/>
        <v>28</v>
      </c>
      <c r="N11">
        <f t="shared" si="34"/>
        <v>29</v>
      </c>
      <c r="O11">
        <f t="shared" si="34"/>
        <v>30</v>
      </c>
      <c r="P11">
        <f t="shared" si="34"/>
        <v>31</v>
      </c>
      <c r="Q11">
        <f t="shared" si="34"/>
        <v>32</v>
      </c>
      <c r="R11">
        <f t="shared" si="34"/>
        <v>33</v>
      </c>
      <c r="S11">
        <f t="shared" si="34"/>
        <v>34</v>
      </c>
      <c r="T11">
        <f t="shared" si="34"/>
        <v>35</v>
      </c>
      <c r="U11">
        <f t="shared" si="34"/>
        <v>36</v>
      </c>
      <c r="V11">
        <f t="shared" si="34"/>
        <v>37</v>
      </c>
      <c r="W11">
        <f t="shared" si="34"/>
        <v>38</v>
      </c>
      <c r="X11">
        <f t="shared" si="34"/>
        <v>39</v>
      </c>
      <c r="Y11">
        <f t="shared" si="34"/>
        <v>40</v>
      </c>
      <c r="Z11">
        <f t="shared" si="34"/>
        <v>41</v>
      </c>
      <c r="AA11">
        <f t="shared" si="34"/>
        <v>42</v>
      </c>
      <c r="AB11">
        <f t="shared" si="34"/>
        <v>43</v>
      </c>
      <c r="AC11">
        <f t="shared" si="34"/>
        <v>44</v>
      </c>
      <c r="AD11">
        <f t="shared" si="34"/>
        <v>45</v>
      </c>
      <c r="AE11">
        <f t="shared" si="34"/>
        <v>46</v>
      </c>
      <c r="AF11">
        <f t="shared" si="34"/>
        <v>47</v>
      </c>
      <c r="AG11">
        <f t="shared" si="34"/>
        <v>48</v>
      </c>
      <c r="AH11">
        <f t="shared" si="34"/>
        <v>49</v>
      </c>
      <c r="AI11">
        <f t="shared" si="34"/>
        <v>50</v>
      </c>
      <c r="AJ11">
        <f t="shared" si="34"/>
        <v>51</v>
      </c>
      <c r="AK11">
        <f t="shared" si="34"/>
        <v>52</v>
      </c>
      <c r="AL11">
        <f t="shared" si="34"/>
        <v>53</v>
      </c>
      <c r="AM11">
        <f t="shared" si="34"/>
        <v>54</v>
      </c>
      <c r="AN11">
        <f t="shared" si="34"/>
        <v>55</v>
      </c>
      <c r="AO11">
        <f t="shared" si="34"/>
        <v>56</v>
      </c>
      <c r="AP11">
        <f t="shared" si="34"/>
        <v>57</v>
      </c>
      <c r="AQ11">
        <f t="shared" si="34"/>
        <v>58</v>
      </c>
      <c r="AR11">
        <f t="shared" si="34"/>
        <v>59</v>
      </c>
      <c r="AS11">
        <f t="shared" si="34"/>
        <v>60</v>
      </c>
      <c r="AT11">
        <f t="shared" si="34"/>
        <v>61</v>
      </c>
      <c r="AU11">
        <f t="shared" si="34"/>
        <v>62</v>
      </c>
      <c r="AV11">
        <f t="shared" si="34"/>
        <v>63</v>
      </c>
      <c r="AW11">
        <f t="shared" si="34"/>
        <v>64</v>
      </c>
      <c r="AX11">
        <f t="shared" si="34"/>
        <v>65</v>
      </c>
      <c r="AY11">
        <f t="shared" si="34"/>
        <v>66</v>
      </c>
      <c r="AZ11">
        <f t="shared" si="34"/>
        <v>67</v>
      </c>
      <c r="BA11">
        <f t="shared" si="34"/>
        <v>68</v>
      </c>
      <c r="BB11">
        <f t="shared" si="34"/>
        <v>69</v>
      </c>
      <c r="BC11">
        <f t="shared" si="34"/>
        <v>70</v>
      </c>
      <c r="BD11">
        <f t="shared" si="34"/>
        <v>71</v>
      </c>
      <c r="BE11">
        <f t="shared" si="34"/>
        <v>72</v>
      </c>
      <c r="BF11">
        <f t="shared" si="34"/>
        <v>73</v>
      </c>
      <c r="BG11">
        <f t="shared" si="34"/>
        <v>74</v>
      </c>
      <c r="BH11">
        <f t="shared" si="34"/>
        <v>75</v>
      </c>
      <c r="BI11">
        <f t="shared" si="34"/>
        <v>76</v>
      </c>
      <c r="BJ11">
        <f t="shared" si="34"/>
        <v>77</v>
      </c>
      <c r="BK11">
        <f t="shared" si="34"/>
        <v>78</v>
      </c>
      <c r="BL11">
        <f t="shared" si="34"/>
        <v>79</v>
      </c>
      <c r="BM11">
        <f t="shared" ref="BM11:BW11" si="35">BM3</f>
        <v>80</v>
      </c>
      <c r="BN11">
        <f t="shared" si="35"/>
        <v>81</v>
      </c>
      <c r="BO11">
        <f t="shared" si="35"/>
        <v>82</v>
      </c>
      <c r="BP11">
        <f t="shared" si="35"/>
        <v>83</v>
      </c>
      <c r="BQ11">
        <f t="shared" si="35"/>
        <v>84</v>
      </c>
      <c r="BR11">
        <f t="shared" si="35"/>
        <v>85</v>
      </c>
      <c r="BS11">
        <f t="shared" si="35"/>
        <v>86</v>
      </c>
      <c r="BT11">
        <f t="shared" si="35"/>
        <v>87</v>
      </c>
      <c r="BU11">
        <f t="shared" si="35"/>
        <v>88</v>
      </c>
      <c r="BV11">
        <f t="shared" si="35"/>
        <v>89</v>
      </c>
      <c r="BW11">
        <f t="shared" si="35"/>
        <v>90</v>
      </c>
    </row>
    <row r="12" spans="1:76" x14ac:dyDescent="0.15">
      <c r="B12" s="185" t="s">
        <v>73</v>
      </c>
    </row>
    <row r="13" spans="1:76" s="83" customFormat="1" x14ac:dyDescent="0.15">
      <c r="A13" s="31"/>
      <c r="B13" s="83" t="s">
        <v>71</v>
      </c>
      <c r="C13" s="83">
        <v>300</v>
      </c>
      <c r="D13" s="83">
        <v>300</v>
      </c>
      <c r="E13" s="83">
        <v>350</v>
      </c>
      <c r="F13" s="83">
        <v>350</v>
      </c>
      <c r="G13" s="83">
        <v>350</v>
      </c>
      <c r="H13" s="83">
        <v>350</v>
      </c>
      <c r="I13" s="83">
        <v>350</v>
      </c>
      <c r="J13" s="83">
        <v>400</v>
      </c>
      <c r="K13" s="83">
        <v>400</v>
      </c>
      <c r="L13" s="83">
        <v>400</v>
      </c>
      <c r="M13" s="83">
        <v>400</v>
      </c>
      <c r="N13" s="83">
        <v>400</v>
      </c>
      <c r="O13" s="83">
        <v>450</v>
      </c>
      <c r="P13" s="83">
        <v>450</v>
      </c>
      <c r="Q13" s="83">
        <v>450</v>
      </c>
      <c r="R13" s="83">
        <v>450</v>
      </c>
      <c r="S13" s="83">
        <v>450</v>
      </c>
      <c r="T13" s="83">
        <v>500</v>
      </c>
      <c r="U13" s="83">
        <v>500</v>
      </c>
      <c r="V13" s="83">
        <v>500</v>
      </c>
      <c r="W13" s="83">
        <v>500</v>
      </c>
      <c r="X13" s="83">
        <v>500</v>
      </c>
      <c r="Y13" s="83">
        <v>550</v>
      </c>
      <c r="Z13" s="83">
        <v>550</v>
      </c>
      <c r="AA13" s="83">
        <v>550</v>
      </c>
      <c r="AB13" s="83">
        <v>550</v>
      </c>
      <c r="AC13" s="83">
        <v>550</v>
      </c>
      <c r="AD13" s="83">
        <v>600</v>
      </c>
      <c r="AE13" s="83">
        <v>600</v>
      </c>
      <c r="AF13" s="83">
        <v>600</v>
      </c>
      <c r="AG13" s="83">
        <v>600</v>
      </c>
      <c r="AH13" s="83">
        <v>600</v>
      </c>
      <c r="AI13" s="83">
        <v>600</v>
      </c>
      <c r="AJ13" s="83">
        <v>600</v>
      </c>
      <c r="AK13" s="83">
        <v>600</v>
      </c>
      <c r="AL13" s="83">
        <v>600</v>
      </c>
      <c r="AM13" s="83">
        <v>600</v>
      </c>
      <c r="AN13" s="83">
        <v>650</v>
      </c>
      <c r="AO13" s="83">
        <v>650</v>
      </c>
      <c r="AP13" s="83">
        <v>650</v>
      </c>
      <c r="AQ13" s="83">
        <v>650</v>
      </c>
      <c r="AR13" s="83">
        <v>650</v>
      </c>
      <c r="AS13" s="95">
        <v>400</v>
      </c>
      <c r="AT13" s="95">
        <v>400</v>
      </c>
      <c r="AU13" s="95">
        <v>400</v>
      </c>
      <c r="AV13" s="95">
        <v>400</v>
      </c>
      <c r="AW13" s="95">
        <v>400</v>
      </c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</row>
    <row r="14" spans="1:76" x14ac:dyDescent="0.15">
      <c r="B14" t="s">
        <v>72</v>
      </c>
      <c r="C14">
        <v>280</v>
      </c>
      <c r="D14">
        <v>280</v>
      </c>
      <c r="E14">
        <v>280</v>
      </c>
      <c r="F14">
        <v>280</v>
      </c>
      <c r="G14">
        <v>280</v>
      </c>
      <c r="H14">
        <v>280</v>
      </c>
      <c r="I14">
        <v>280</v>
      </c>
      <c r="J14">
        <v>300</v>
      </c>
      <c r="K14">
        <v>300</v>
      </c>
      <c r="L14">
        <v>300</v>
      </c>
      <c r="M14">
        <v>300</v>
      </c>
      <c r="N14">
        <v>300</v>
      </c>
      <c r="O14">
        <v>330</v>
      </c>
      <c r="P14">
        <v>330</v>
      </c>
      <c r="Q14">
        <v>330</v>
      </c>
      <c r="R14">
        <v>330</v>
      </c>
      <c r="S14">
        <v>330</v>
      </c>
      <c r="T14">
        <v>360</v>
      </c>
      <c r="U14">
        <v>360</v>
      </c>
      <c r="V14">
        <v>360</v>
      </c>
      <c r="W14">
        <v>360</v>
      </c>
      <c r="X14">
        <v>360</v>
      </c>
      <c r="Y14">
        <v>390</v>
      </c>
      <c r="Z14">
        <v>390</v>
      </c>
      <c r="AA14">
        <v>390</v>
      </c>
      <c r="AB14">
        <v>390</v>
      </c>
      <c r="AC14">
        <v>390</v>
      </c>
      <c r="AD14">
        <v>420</v>
      </c>
      <c r="AE14">
        <v>420</v>
      </c>
      <c r="AF14">
        <v>420</v>
      </c>
      <c r="AG14">
        <v>420</v>
      </c>
      <c r="AH14">
        <v>420</v>
      </c>
      <c r="AI14">
        <v>420</v>
      </c>
      <c r="AJ14">
        <v>420</v>
      </c>
      <c r="AK14">
        <v>420</v>
      </c>
      <c r="AL14">
        <v>420</v>
      </c>
      <c r="AM14">
        <v>420</v>
      </c>
      <c r="AN14">
        <v>450</v>
      </c>
      <c r="AO14">
        <v>450</v>
      </c>
      <c r="AP14">
        <v>450</v>
      </c>
      <c r="AQ14">
        <v>450</v>
      </c>
      <c r="AR14">
        <v>450</v>
      </c>
      <c r="AS14" s="82">
        <v>310</v>
      </c>
      <c r="AT14" s="82">
        <v>310</v>
      </c>
      <c r="AU14" s="82">
        <v>310</v>
      </c>
      <c r="AV14" s="82">
        <v>310</v>
      </c>
      <c r="AW14" s="82">
        <v>310</v>
      </c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</row>
    <row r="15" spans="1:76" s="79" customFormat="1" x14ac:dyDescent="0.15">
      <c r="A15" s="31"/>
      <c r="C15" s="80">
        <f>IF(C11=入力!$C$6,入力!$C$8,0)</f>
        <v>0</v>
      </c>
      <c r="D15" s="80">
        <f>IF(D11=入力!$C$6,入力!$C$8,0)</f>
        <v>0</v>
      </c>
      <c r="E15" s="80">
        <f>IF(E11=入力!$C$6,入力!$C$8,0)</f>
        <v>0</v>
      </c>
      <c r="F15" s="80">
        <f>IF(F11=入力!$C$6,入力!$C$8,0)</f>
        <v>0</v>
      </c>
      <c r="G15" s="80">
        <f>IF(G11=入力!$C$6,入力!$C$8,0)</f>
        <v>0</v>
      </c>
      <c r="H15" s="80">
        <f>IF(H11=入力!$C$6,入力!$C$8,0)</f>
        <v>0</v>
      </c>
      <c r="I15" s="80">
        <f>IF(I11=入力!$C$6,入力!$C$8,0)</f>
        <v>0</v>
      </c>
      <c r="J15" s="80">
        <f>IF(J11=入力!$C$6,入力!$C$8,0)</f>
        <v>0</v>
      </c>
      <c r="K15" s="80">
        <f>IF(K11=入力!$C$6,入力!$C$8,0)</f>
        <v>0</v>
      </c>
      <c r="L15" s="80">
        <f>IF(L11=入力!$C$6,入力!$C$8,0)</f>
        <v>0</v>
      </c>
      <c r="M15" s="80">
        <f>IF(M11=入力!$C$6,入力!$C$8,0)</f>
        <v>0</v>
      </c>
      <c r="N15" s="80">
        <f>IF(N11=入力!$C$6,入力!$C$8,0)</f>
        <v>0</v>
      </c>
      <c r="O15" s="80">
        <f>IF(O11=入力!$C$6,入力!$C$8,0)</f>
        <v>0</v>
      </c>
      <c r="P15" s="80">
        <f>IF(P11=入力!$C$6,入力!$C$8,0)</f>
        <v>0</v>
      </c>
      <c r="Q15" s="80">
        <f>IF(Q11=入力!$C$6,入力!$C$8,0)</f>
        <v>0</v>
      </c>
      <c r="R15" s="80">
        <f>IF(R11=入力!$C$6,入力!$C$8,0)</f>
        <v>0</v>
      </c>
      <c r="S15" s="80">
        <f>IF(S11=入力!$C$6,入力!$C$8,0)</f>
        <v>0</v>
      </c>
      <c r="T15" s="80">
        <f>IF(T11=入力!$C$6,入力!$C$8,0)</f>
        <v>0</v>
      </c>
      <c r="U15" s="80">
        <f>IF(U11=入力!$C$6,入力!$C$8,0)</f>
        <v>0</v>
      </c>
      <c r="V15" s="80">
        <f>IF(V11=入力!$C$6,入力!$C$8,0)</f>
        <v>0</v>
      </c>
      <c r="W15" s="80">
        <f>IF(W11=入力!$C$6,入力!$C$8,0)</f>
        <v>0</v>
      </c>
      <c r="X15" s="80">
        <f>IF(X11=入力!$C$6,入力!$C$8,0)</f>
        <v>0</v>
      </c>
      <c r="Y15" s="80">
        <f>IF(Y11=入力!$C$6,入力!$C$8,0)</f>
        <v>0</v>
      </c>
      <c r="Z15" s="80">
        <f>IF(Z11=入力!$C$6,入力!$C$8,0)</f>
        <v>0</v>
      </c>
      <c r="AA15" s="80">
        <f>IF(AA11=入力!$C$6,入力!$C$8,0)</f>
        <v>0</v>
      </c>
      <c r="AB15" s="80">
        <f>IF(AB11=入力!$C$6,入力!$C$8,0)</f>
        <v>0</v>
      </c>
      <c r="AC15" s="80">
        <f>IF(AC11=入力!$C$6,入力!$C$8,0)</f>
        <v>0</v>
      </c>
      <c r="AD15" s="80">
        <f>IF(AD11=入力!$C$6,入力!$C$8,0)</f>
        <v>0</v>
      </c>
      <c r="AE15" s="80">
        <f>IF(AE11=入力!$C$6,入力!$C$8,0)</f>
        <v>0</v>
      </c>
      <c r="AF15" s="80">
        <f>IF(AF11=入力!$C$6,入力!$C$8,0)</f>
        <v>0</v>
      </c>
      <c r="AG15" s="80">
        <f>IF(AG11=入力!$C$6,入力!$C$8,0)</f>
        <v>0</v>
      </c>
      <c r="AH15" s="80">
        <f>IF(AH11=入力!$C$6,入力!$C$8,0)</f>
        <v>0</v>
      </c>
      <c r="AI15" s="80">
        <f>IF(AI11=入力!$C$6,入力!$C$8,0)</f>
        <v>0</v>
      </c>
      <c r="AJ15" s="80">
        <f>IF(AJ11=入力!$C$6,入力!$C$8,0)</f>
        <v>0</v>
      </c>
      <c r="AK15" s="80">
        <f>IF(AK11=入力!$C$6,入力!$C$8,0)</f>
        <v>0</v>
      </c>
      <c r="AL15" s="80">
        <f>IF(AL11=入力!$C$6,入力!$C$8,0)</f>
        <v>0</v>
      </c>
      <c r="AM15" s="80">
        <f>IF(AM11=入力!$C$6,入力!$C$8,0)</f>
        <v>0</v>
      </c>
      <c r="AN15" s="80">
        <f>IF(AN11=入力!$C$6,入力!$C$8,0)</f>
        <v>0</v>
      </c>
      <c r="AO15" s="80">
        <f>IF(AO11=入力!$C$6,入力!$C$8,0)</f>
        <v>0</v>
      </c>
      <c r="AP15" s="80">
        <f>IF(AP11=入力!$C$6,入力!$C$8,0)</f>
        <v>0</v>
      </c>
      <c r="AQ15" s="80">
        <f>IF(AQ11=入力!$C$6,入力!$C$8,0)</f>
        <v>0</v>
      </c>
      <c r="AR15" s="80">
        <f>IF(AR11=入力!$C$6,入力!$C$8,0)</f>
        <v>0</v>
      </c>
      <c r="AS15" s="80">
        <f>IF(AS11=入力!$C$6,入力!$C$8,0)</f>
        <v>0</v>
      </c>
      <c r="AT15" s="80">
        <f>IF(AT11=入力!$C$6,入力!$C$8,0)</f>
        <v>0</v>
      </c>
      <c r="AU15" s="80">
        <f>IF(AU11=入力!$C$6,入力!$C$8,0)</f>
        <v>0</v>
      </c>
      <c r="AV15" s="80">
        <f>IF(AV11=入力!$C$6,入力!$C$8,0)</f>
        <v>0</v>
      </c>
      <c r="AW15" s="80">
        <f>IF(AW11=入力!$C$6,入力!$C$8,0)</f>
        <v>0</v>
      </c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</row>
    <row r="16" spans="1:76" s="79" customFormat="1" x14ac:dyDescent="0.15">
      <c r="A16" s="31"/>
      <c r="C16" s="80">
        <f t="shared" ref="C16:AW16" si="36">IF(C15=0,0,C15-C14)</f>
        <v>0</v>
      </c>
      <c r="D16" s="80">
        <f t="shared" si="36"/>
        <v>0</v>
      </c>
      <c r="E16" s="80">
        <f t="shared" si="36"/>
        <v>0</v>
      </c>
      <c r="F16" s="80">
        <f t="shared" si="36"/>
        <v>0</v>
      </c>
      <c r="G16" s="80">
        <f t="shared" si="36"/>
        <v>0</v>
      </c>
      <c r="H16" s="80">
        <f t="shared" si="36"/>
        <v>0</v>
      </c>
      <c r="I16" s="80">
        <f t="shared" si="36"/>
        <v>0</v>
      </c>
      <c r="J16" s="80">
        <f t="shared" si="36"/>
        <v>0</v>
      </c>
      <c r="K16" s="80">
        <f t="shared" si="36"/>
        <v>0</v>
      </c>
      <c r="L16" s="80">
        <f t="shared" si="36"/>
        <v>0</v>
      </c>
      <c r="M16" s="80">
        <f t="shared" si="36"/>
        <v>0</v>
      </c>
      <c r="N16" s="80">
        <f t="shared" si="36"/>
        <v>0</v>
      </c>
      <c r="O16" s="80">
        <f t="shared" si="36"/>
        <v>0</v>
      </c>
      <c r="P16" s="80">
        <f t="shared" si="36"/>
        <v>0</v>
      </c>
      <c r="Q16" s="80">
        <f t="shared" si="36"/>
        <v>0</v>
      </c>
      <c r="R16" s="80">
        <f t="shared" si="36"/>
        <v>0</v>
      </c>
      <c r="S16" s="80">
        <f t="shared" si="36"/>
        <v>0</v>
      </c>
      <c r="T16" s="80">
        <f t="shared" si="36"/>
        <v>0</v>
      </c>
      <c r="U16" s="80">
        <f t="shared" si="36"/>
        <v>0</v>
      </c>
      <c r="V16" s="80">
        <f t="shared" si="36"/>
        <v>0</v>
      </c>
      <c r="W16" s="80">
        <f t="shared" si="36"/>
        <v>0</v>
      </c>
      <c r="X16" s="80">
        <f t="shared" si="36"/>
        <v>0</v>
      </c>
      <c r="Y16" s="80">
        <f t="shared" si="36"/>
        <v>0</v>
      </c>
      <c r="Z16" s="80">
        <f t="shared" si="36"/>
        <v>0</v>
      </c>
      <c r="AA16" s="80">
        <f t="shared" si="36"/>
        <v>0</v>
      </c>
      <c r="AB16" s="80">
        <f t="shared" si="36"/>
        <v>0</v>
      </c>
      <c r="AC16" s="80">
        <f t="shared" si="36"/>
        <v>0</v>
      </c>
      <c r="AD16" s="80">
        <f t="shared" si="36"/>
        <v>0</v>
      </c>
      <c r="AE16" s="80">
        <f t="shared" si="36"/>
        <v>0</v>
      </c>
      <c r="AF16" s="80">
        <f t="shared" si="36"/>
        <v>0</v>
      </c>
      <c r="AG16" s="80">
        <f t="shared" si="36"/>
        <v>0</v>
      </c>
      <c r="AH16" s="80">
        <f t="shared" si="36"/>
        <v>0</v>
      </c>
      <c r="AI16" s="80">
        <f t="shared" si="36"/>
        <v>0</v>
      </c>
      <c r="AJ16" s="80">
        <f t="shared" si="36"/>
        <v>0</v>
      </c>
      <c r="AK16" s="80">
        <f t="shared" si="36"/>
        <v>0</v>
      </c>
      <c r="AL16" s="80">
        <f t="shared" si="36"/>
        <v>0</v>
      </c>
      <c r="AM16" s="80">
        <f t="shared" si="36"/>
        <v>0</v>
      </c>
      <c r="AN16" s="80">
        <f t="shared" si="36"/>
        <v>0</v>
      </c>
      <c r="AO16" s="80">
        <f t="shared" si="36"/>
        <v>0</v>
      </c>
      <c r="AP16" s="80">
        <f t="shared" si="36"/>
        <v>0</v>
      </c>
      <c r="AQ16" s="80">
        <f t="shared" si="36"/>
        <v>0</v>
      </c>
      <c r="AR16" s="80">
        <f t="shared" si="36"/>
        <v>0</v>
      </c>
      <c r="AS16" s="80">
        <f t="shared" si="36"/>
        <v>0</v>
      </c>
      <c r="AT16" s="80">
        <f t="shared" si="36"/>
        <v>0</v>
      </c>
      <c r="AU16" s="80">
        <f t="shared" si="36"/>
        <v>0</v>
      </c>
      <c r="AV16" s="80">
        <f t="shared" si="36"/>
        <v>0</v>
      </c>
      <c r="AW16" s="80">
        <f t="shared" si="36"/>
        <v>0</v>
      </c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>
        <f>SUM(C16:BW16)</f>
        <v>0</v>
      </c>
    </row>
    <row r="17" spans="1:76" s="77" customFormat="1" x14ac:dyDescent="0.15">
      <c r="A17" s="31"/>
      <c r="C17" s="78">
        <f>IF(C11&gt;=入力!$C$6,年収!C14+年収!$BX$16,0)</f>
        <v>280</v>
      </c>
      <c r="D17" s="78">
        <f>IF(D11&gt;=入力!$C$6,年収!D14+年収!$BX$16,0)</f>
        <v>280</v>
      </c>
      <c r="E17" s="78">
        <f>IF(E11&gt;=入力!$C$6,年収!E14+年収!$BX$16,0)</f>
        <v>280</v>
      </c>
      <c r="F17" s="78">
        <f>IF(F11&gt;=入力!$C$6,年収!F14+年収!$BX$16,0)</f>
        <v>280</v>
      </c>
      <c r="G17" s="78">
        <f>IF(G11&gt;=入力!$C$6,年収!G14+年収!$BX$16,0)</f>
        <v>280</v>
      </c>
      <c r="H17" s="78">
        <f>IF(H11&gt;=入力!$C$6,年収!H14+年収!$BX$16,0)</f>
        <v>280</v>
      </c>
      <c r="I17" s="78">
        <f>IF(I11&gt;=入力!$C$6,年収!I14+年収!$BX$16,0)</f>
        <v>280</v>
      </c>
      <c r="J17" s="78">
        <f>IF(J11&gt;=入力!$C$6,年収!J14+年収!$BX$16,0)</f>
        <v>300</v>
      </c>
      <c r="K17" s="78">
        <f>IF(K11&gt;=入力!$C$6,年収!K14+年収!$BX$16,0)</f>
        <v>300</v>
      </c>
      <c r="L17" s="78">
        <f>IF(L11&gt;=入力!$C$6,年収!L14+年収!$BX$16,0)</f>
        <v>300</v>
      </c>
      <c r="M17" s="78">
        <f>IF(M11&gt;=入力!$C$6,年収!M14+年収!$BX$16,0)</f>
        <v>300</v>
      </c>
      <c r="N17" s="78">
        <f>IF(N11&gt;=入力!$C$6,年収!N14+年収!$BX$16,0)</f>
        <v>300</v>
      </c>
      <c r="O17" s="78">
        <f>IF(O11&gt;=入力!$C$6,年収!O14+年収!$BX$16,0)</f>
        <v>330</v>
      </c>
      <c r="P17" s="78">
        <f>IF(P11&gt;=入力!$C$6,年収!P14+年収!$BX$16,0)</f>
        <v>330</v>
      </c>
      <c r="Q17" s="78">
        <f>IF(Q11&gt;=入力!$C$6,年収!Q14+年収!$BX$16,0)</f>
        <v>330</v>
      </c>
      <c r="R17" s="78">
        <f>IF(R11&gt;=入力!$C$6,年収!R14+年収!$BX$16,0)</f>
        <v>330</v>
      </c>
      <c r="S17" s="78">
        <f>IF(S11&gt;=入力!$C$6,年収!S14+年収!$BX$16,0)</f>
        <v>330</v>
      </c>
      <c r="T17" s="78">
        <f>IF(T11&gt;=入力!$C$6,年収!T14+年収!$BX$16,0)</f>
        <v>360</v>
      </c>
      <c r="U17" s="78">
        <f>IF(U11&gt;=入力!$C$6,年収!U14+年収!$BX$16,0)</f>
        <v>360</v>
      </c>
      <c r="V17" s="78">
        <f>IF(V11&gt;=入力!$C$6,年収!V14+年収!$BX$16,0)</f>
        <v>360</v>
      </c>
      <c r="W17" s="78">
        <f>IF(W11&gt;=入力!$C$6,年収!W14+年収!$BX$16,0)</f>
        <v>360</v>
      </c>
      <c r="X17" s="78">
        <f>IF(X11&gt;=入力!$C$6,年収!X14+年収!$BX$16,0)</f>
        <v>360</v>
      </c>
      <c r="Y17" s="78">
        <f>IF(Y11&gt;=入力!$C$6,年収!Y14+年収!$BX$16,0)</f>
        <v>390</v>
      </c>
      <c r="Z17" s="78">
        <f>IF(Z11&gt;=入力!$C$6,年収!Z14+年収!$BX$16,0)</f>
        <v>390</v>
      </c>
      <c r="AA17" s="78">
        <f>IF(AA11&gt;=入力!$C$6,年収!AA14+年収!$BX$16,0)</f>
        <v>390</v>
      </c>
      <c r="AB17" s="78">
        <f>IF(AB11&gt;=入力!$C$6,年収!AB14+年収!$BX$16,0)</f>
        <v>390</v>
      </c>
      <c r="AC17" s="78">
        <f>IF(AC11&gt;=入力!$C$6,年収!AC14+年収!$BX$16,0)</f>
        <v>390</v>
      </c>
      <c r="AD17" s="78">
        <f>IF(AD11&gt;=入力!$C$6,年収!AD14+年収!$BX$16,0)</f>
        <v>420</v>
      </c>
      <c r="AE17" s="78">
        <f>IF(AE11&gt;=入力!$C$6,年収!AE14+年収!$BX$16,0)</f>
        <v>420</v>
      </c>
      <c r="AF17" s="78">
        <f>IF(AF11&gt;=入力!$C$6,年収!AF14+年収!$BX$16,0)</f>
        <v>420</v>
      </c>
      <c r="AG17" s="78">
        <f>IF(AG11&gt;=入力!$C$6,年収!AG14+年収!$BX$16,0)</f>
        <v>420</v>
      </c>
      <c r="AH17" s="78">
        <f>IF(AH11&gt;=入力!$C$6,年収!AH14+年収!$BX$16,0)</f>
        <v>420</v>
      </c>
      <c r="AI17" s="78">
        <f>IF(AI11&gt;=入力!$C$6,年収!AI14+年収!$BX$16,0)</f>
        <v>420</v>
      </c>
      <c r="AJ17" s="78">
        <f>IF(AJ11&gt;=入力!$C$6,年収!AJ14+年収!$BX$16,0)</f>
        <v>420</v>
      </c>
      <c r="AK17" s="78">
        <f>IF(AK11&gt;=入力!$C$6,年収!AK14+年収!$BX$16,0)</f>
        <v>420</v>
      </c>
      <c r="AL17" s="78">
        <f>IF(AL11&gt;=入力!$C$6,年収!AL14+年収!$BX$16,0)</f>
        <v>420</v>
      </c>
      <c r="AM17" s="78">
        <f>IF(AM11&gt;=入力!$C$6,年収!AM14+年収!$BX$16,0)</f>
        <v>420</v>
      </c>
      <c r="AN17" s="78">
        <f>IF(AN11&gt;=入力!$C$6,年収!AN14+年収!$BX$16,0)</f>
        <v>450</v>
      </c>
      <c r="AO17" s="78">
        <f>IF(AO11&gt;=入力!$C$6,年収!AO14+年収!$BX$16,0)</f>
        <v>450</v>
      </c>
      <c r="AP17" s="78">
        <f>IF(AP11&gt;=入力!$C$6,年収!AP14+年収!$BX$16,0)</f>
        <v>450</v>
      </c>
      <c r="AQ17" s="78">
        <f>IF(AQ11&gt;=入力!$C$6,年収!AQ14+年収!$BX$16,0)</f>
        <v>450</v>
      </c>
      <c r="AR17" s="78">
        <f>IF(AR11&gt;=入力!$C$6,年収!AR14+年収!$BX$16,0)</f>
        <v>450</v>
      </c>
      <c r="AS17" s="78">
        <f>IF(AS11&gt;=入力!$C$6,年収!AS14+年収!$BX$16,0)</f>
        <v>310</v>
      </c>
      <c r="AT17" s="78">
        <f>IF(AT11&gt;=入力!$C$6,年収!AT14+年収!$BX$16,0)</f>
        <v>310</v>
      </c>
      <c r="AU17" s="78">
        <f>IF(AU11&gt;=入力!$C$6,年収!AU14+年収!$BX$16,0)</f>
        <v>310</v>
      </c>
      <c r="AV17" s="78">
        <f>IF(AV11&gt;=入力!$C$6,年収!AV14+年収!$BX$16,0)</f>
        <v>310</v>
      </c>
      <c r="AW17" s="78">
        <f>IF(AW11&gt;=入力!$C$6,年収!AW14+年収!$BX$16,0)</f>
        <v>310</v>
      </c>
      <c r="AX17" s="78">
        <f>12*0.78*12</f>
        <v>112.32</v>
      </c>
      <c r="AY17" s="78">
        <f>12*0.78*12</f>
        <v>112.32</v>
      </c>
      <c r="AZ17" s="78">
        <f t="shared" ref="AZ17:BW17" si="37">12*0.78*12</f>
        <v>112.32</v>
      </c>
      <c r="BA17" s="78">
        <f t="shared" si="37"/>
        <v>112.32</v>
      </c>
      <c r="BB17" s="78">
        <f t="shared" si="37"/>
        <v>112.32</v>
      </c>
      <c r="BC17" s="78">
        <f t="shared" si="37"/>
        <v>112.32</v>
      </c>
      <c r="BD17" s="78">
        <f t="shared" si="37"/>
        <v>112.32</v>
      </c>
      <c r="BE17" s="78">
        <f t="shared" si="37"/>
        <v>112.32</v>
      </c>
      <c r="BF17" s="78">
        <f t="shared" si="37"/>
        <v>112.32</v>
      </c>
      <c r="BG17" s="78">
        <f t="shared" si="37"/>
        <v>112.32</v>
      </c>
      <c r="BH17" s="78">
        <f t="shared" si="37"/>
        <v>112.32</v>
      </c>
      <c r="BI17" s="78">
        <f t="shared" si="37"/>
        <v>112.32</v>
      </c>
      <c r="BJ17" s="78">
        <f t="shared" si="37"/>
        <v>112.32</v>
      </c>
      <c r="BK17" s="78">
        <f t="shared" si="37"/>
        <v>112.32</v>
      </c>
      <c r="BL17" s="78">
        <f t="shared" si="37"/>
        <v>112.32</v>
      </c>
      <c r="BM17" s="78">
        <f t="shared" si="37"/>
        <v>112.32</v>
      </c>
      <c r="BN17" s="78">
        <f t="shared" si="37"/>
        <v>112.32</v>
      </c>
      <c r="BO17" s="78">
        <f t="shared" si="37"/>
        <v>112.32</v>
      </c>
      <c r="BP17" s="78">
        <f t="shared" si="37"/>
        <v>112.32</v>
      </c>
      <c r="BQ17" s="78">
        <f t="shared" si="37"/>
        <v>112.32</v>
      </c>
      <c r="BR17" s="78">
        <f t="shared" si="37"/>
        <v>112.32</v>
      </c>
      <c r="BS17" s="78">
        <f t="shared" si="37"/>
        <v>112.32</v>
      </c>
      <c r="BT17" s="78">
        <f t="shared" si="37"/>
        <v>112.32</v>
      </c>
      <c r="BU17" s="78">
        <f t="shared" si="37"/>
        <v>112.32</v>
      </c>
      <c r="BV17" s="78">
        <f t="shared" si="37"/>
        <v>112.32</v>
      </c>
      <c r="BW17" s="78">
        <f t="shared" si="37"/>
        <v>112.32</v>
      </c>
    </row>
    <row r="18" spans="1:76" s="31" customFormat="1" x14ac:dyDescent="0.15">
      <c r="B18" s="186" t="s">
        <v>74</v>
      </c>
    </row>
    <row r="19" spans="1:76" s="83" customFormat="1" x14ac:dyDescent="0.15">
      <c r="A19" s="31"/>
      <c r="B19" s="83" t="s">
        <v>71</v>
      </c>
      <c r="C19" s="83">
        <v>120</v>
      </c>
      <c r="D19" s="83">
        <v>120</v>
      </c>
      <c r="E19" s="83">
        <v>120</v>
      </c>
      <c r="F19" s="83">
        <v>120</v>
      </c>
      <c r="G19" s="83">
        <v>120</v>
      </c>
      <c r="H19" s="83">
        <v>120</v>
      </c>
      <c r="I19" s="83">
        <v>120</v>
      </c>
      <c r="J19" s="83">
        <v>120</v>
      </c>
      <c r="K19" s="83">
        <v>120</v>
      </c>
      <c r="L19" s="83">
        <v>120</v>
      </c>
      <c r="M19" s="83">
        <v>120</v>
      </c>
      <c r="N19" s="83">
        <v>120</v>
      </c>
      <c r="O19" s="83">
        <v>120</v>
      </c>
      <c r="P19" s="83">
        <v>120</v>
      </c>
      <c r="Q19" s="83">
        <v>120</v>
      </c>
      <c r="R19" s="83">
        <v>120</v>
      </c>
      <c r="S19" s="83">
        <v>120</v>
      </c>
      <c r="T19" s="83">
        <v>120</v>
      </c>
      <c r="U19" s="83">
        <v>120</v>
      </c>
      <c r="V19" s="83">
        <v>120</v>
      </c>
      <c r="W19" s="83">
        <v>120</v>
      </c>
      <c r="X19" s="83">
        <v>120</v>
      </c>
      <c r="Y19" s="83">
        <v>120</v>
      </c>
      <c r="Z19" s="83">
        <v>120</v>
      </c>
      <c r="AA19" s="83">
        <v>120</v>
      </c>
      <c r="AB19" s="83">
        <v>120</v>
      </c>
      <c r="AC19" s="83">
        <v>120</v>
      </c>
      <c r="AD19" s="83">
        <v>120</v>
      </c>
      <c r="AE19" s="83">
        <v>120</v>
      </c>
      <c r="AF19" s="83">
        <v>120</v>
      </c>
      <c r="AG19" s="83">
        <v>120</v>
      </c>
      <c r="AH19" s="83">
        <v>120</v>
      </c>
      <c r="AI19" s="83">
        <v>120</v>
      </c>
      <c r="AJ19" s="83">
        <v>120</v>
      </c>
      <c r="AK19" s="83">
        <v>120</v>
      </c>
      <c r="AL19" s="83">
        <v>120</v>
      </c>
      <c r="AM19" s="83">
        <v>120</v>
      </c>
      <c r="AN19" s="83">
        <v>120</v>
      </c>
      <c r="AO19" s="83">
        <v>120</v>
      </c>
      <c r="AP19" s="83">
        <v>120</v>
      </c>
      <c r="AQ19" s="83">
        <v>120</v>
      </c>
      <c r="AR19" s="83">
        <v>120</v>
      </c>
      <c r="AS19" s="83">
        <v>120</v>
      </c>
      <c r="AT19" s="83">
        <v>120</v>
      </c>
      <c r="AU19" s="83">
        <v>120</v>
      </c>
      <c r="AV19" s="83">
        <v>120</v>
      </c>
      <c r="AW19" s="83">
        <v>120</v>
      </c>
    </row>
    <row r="20" spans="1:76" x14ac:dyDescent="0.15">
      <c r="B20" t="s">
        <v>72</v>
      </c>
      <c r="C20">
        <v>100</v>
      </c>
      <c r="D20">
        <v>100</v>
      </c>
      <c r="E20">
        <v>100</v>
      </c>
      <c r="F20">
        <v>100</v>
      </c>
      <c r="G20">
        <v>100</v>
      </c>
      <c r="H20">
        <v>100</v>
      </c>
      <c r="I20">
        <v>100</v>
      </c>
      <c r="J20">
        <v>100</v>
      </c>
      <c r="K20">
        <v>100</v>
      </c>
      <c r="L20">
        <v>100</v>
      </c>
      <c r="M20">
        <v>100</v>
      </c>
      <c r="N20">
        <v>100</v>
      </c>
      <c r="O20">
        <v>100</v>
      </c>
      <c r="P20">
        <v>100</v>
      </c>
      <c r="Q20">
        <v>100</v>
      </c>
      <c r="R20">
        <v>100</v>
      </c>
      <c r="S20">
        <v>100</v>
      </c>
      <c r="T20">
        <v>100</v>
      </c>
      <c r="U20">
        <v>100</v>
      </c>
      <c r="V20">
        <v>100</v>
      </c>
      <c r="W20">
        <v>100</v>
      </c>
      <c r="X20">
        <v>100</v>
      </c>
      <c r="Y20">
        <v>100</v>
      </c>
      <c r="Z20">
        <v>100</v>
      </c>
      <c r="AA20">
        <v>100</v>
      </c>
      <c r="AB20">
        <v>100</v>
      </c>
      <c r="AC20">
        <v>100</v>
      </c>
      <c r="AD20">
        <v>100</v>
      </c>
      <c r="AE20">
        <v>100</v>
      </c>
      <c r="AF20">
        <v>100</v>
      </c>
      <c r="AG20">
        <v>100</v>
      </c>
      <c r="AH20">
        <v>100</v>
      </c>
      <c r="AI20">
        <v>100</v>
      </c>
      <c r="AJ20">
        <v>100</v>
      </c>
      <c r="AK20">
        <v>100</v>
      </c>
      <c r="AL20">
        <v>100</v>
      </c>
      <c r="AM20">
        <v>100</v>
      </c>
      <c r="AN20">
        <v>100</v>
      </c>
      <c r="AO20">
        <v>100</v>
      </c>
      <c r="AP20">
        <v>100</v>
      </c>
      <c r="AQ20">
        <v>100</v>
      </c>
      <c r="AR20">
        <v>100</v>
      </c>
      <c r="AS20" s="83">
        <v>100</v>
      </c>
      <c r="AT20" s="83">
        <v>100</v>
      </c>
      <c r="AU20" s="83">
        <v>100</v>
      </c>
      <c r="AV20" s="83">
        <v>100</v>
      </c>
      <c r="AW20" s="83">
        <v>100</v>
      </c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</row>
    <row r="21" spans="1:76" s="79" customFormat="1" x14ac:dyDescent="0.15">
      <c r="A21" s="31"/>
      <c r="C21" s="79">
        <f>IF(C3=入力!$C$6,入力!$C$8,0)</f>
        <v>0</v>
      </c>
      <c r="D21" s="79">
        <f>IF(D3=入力!$C$6,入力!$C$8,0)</f>
        <v>0</v>
      </c>
      <c r="E21" s="79">
        <f>IF(E3=入力!$C$6,入力!$C$8,0)</f>
        <v>0</v>
      </c>
      <c r="F21" s="79">
        <f>IF(F3=入力!$C$6,入力!$C$8,0)</f>
        <v>0</v>
      </c>
      <c r="G21" s="79">
        <f>IF(G3=入力!$C$6,入力!$C$8,0)</f>
        <v>0</v>
      </c>
      <c r="H21" s="79">
        <f>IF(H3=入力!$C$6,入力!$C$8,0)</f>
        <v>0</v>
      </c>
      <c r="I21" s="79">
        <f>IF(I3=入力!$C$6,入力!$C$8,0)</f>
        <v>0</v>
      </c>
      <c r="J21" s="79">
        <f>IF(J3=入力!$C$6,入力!$C$8,0)</f>
        <v>0</v>
      </c>
      <c r="K21" s="79">
        <f>IF(K3=入力!$C$6,入力!$C$8,0)</f>
        <v>0</v>
      </c>
      <c r="L21" s="79">
        <f>IF(L3=入力!$C$6,入力!$C$8,0)</f>
        <v>0</v>
      </c>
      <c r="M21" s="79">
        <f>IF(M3=入力!$C$6,入力!$C$8,0)</f>
        <v>0</v>
      </c>
      <c r="N21" s="79">
        <f>IF(N3=入力!$C$6,入力!$C$8,0)</f>
        <v>0</v>
      </c>
      <c r="O21" s="79">
        <f>IF(O3=入力!$C$6,入力!$C$8,0)</f>
        <v>0</v>
      </c>
      <c r="P21" s="79">
        <f>IF(P3=入力!$C$6,入力!$C$8,0)</f>
        <v>0</v>
      </c>
      <c r="Q21" s="79">
        <f>IF(Q3=入力!$C$6,入力!$C$8,0)</f>
        <v>0</v>
      </c>
      <c r="R21" s="79">
        <f>IF(R3=入力!$C$6,入力!$C$8,0)</f>
        <v>0</v>
      </c>
      <c r="S21" s="79">
        <f>IF(S3=入力!$C$6,入力!$C$8,0)</f>
        <v>0</v>
      </c>
      <c r="T21" s="79">
        <f>IF(T3=入力!$C$6,入力!$C$8,0)</f>
        <v>0</v>
      </c>
      <c r="U21" s="79">
        <f>IF(U3=入力!$C$6,入力!$C$8,0)</f>
        <v>0</v>
      </c>
      <c r="V21" s="79">
        <f>IF(V3=入力!$C$6,入力!$C$8,0)</f>
        <v>0</v>
      </c>
      <c r="W21" s="79">
        <f>IF(W3=入力!$C$6,入力!$C$8,0)</f>
        <v>0</v>
      </c>
      <c r="X21" s="79">
        <f>IF(X3=入力!$C$6,入力!$C$8,0)</f>
        <v>0</v>
      </c>
      <c r="Y21" s="79">
        <f>IF(Y3=入力!$C$6,入力!$C$8,0)</f>
        <v>0</v>
      </c>
      <c r="Z21" s="79">
        <f>IF(Z3=入力!$C$6,入力!$C$8,0)</f>
        <v>0</v>
      </c>
      <c r="AA21" s="79">
        <f>IF(AA3=入力!$C$6,入力!$C$8,0)</f>
        <v>0</v>
      </c>
      <c r="AB21" s="79">
        <f>IF(AB3=入力!$C$6,入力!$C$8,0)</f>
        <v>0</v>
      </c>
      <c r="AC21" s="79">
        <f>IF(AC3=入力!$C$6,入力!$C$8,0)</f>
        <v>0</v>
      </c>
      <c r="AD21" s="79">
        <f>IF(AD3=入力!$C$6,入力!$C$8,0)</f>
        <v>0</v>
      </c>
      <c r="AE21" s="79">
        <f>IF(AE3=入力!$C$6,入力!$C$8,0)</f>
        <v>0</v>
      </c>
      <c r="AF21" s="79">
        <f>IF(AF3=入力!$C$6,入力!$C$8,0)</f>
        <v>0</v>
      </c>
      <c r="AG21" s="79">
        <f>IF(AG3=入力!$C$6,入力!$C$8,0)</f>
        <v>0</v>
      </c>
      <c r="AH21" s="79">
        <f>IF(AH3=入力!$C$6,入力!$C$8,0)</f>
        <v>0</v>
      </c>
      <c r="AI21" s="79">
        <f>IF(AI3=入力!$C$6,入力!$C$8,0)</f>
        <v>0</v>
      </c>
      <c r="AJ21" s="79">
        <f>IF(AJ3=入力!$C$6,入力!$C$8,0)</f>
        <v>0</v>
      </c>
      <c r="AK21" s="79">
        <f>IF(AK3=入力!$C$6,入力!$C$8,0)</f>
        <v>0</v>
      </c>
      <c r="AL21" s="79">
        <f>IF(AL3=入力!$C$6,入力!$C$8,0)</f>
        <v>0</v>
      </c>
      <c r="AM21" s="79">
        <f>IF(AM3=入力!$C$6,入力!$C$8,0)</f>
        <v>0</v>
      </c>
      <c r="AN21" s="79">
        <f>IF(AN3=入力!$C$6,入力!$C$8,0)</f>
        <v>0</v>
      </c>
      <c r="AO21" s="79">
        <f>IF(AO3=入力!$C$6,入力!$C$8,0)</f>
        <v>0</v>
      </c>
      <c r="AP21" s="79">
        <f>IF(AP3=入力!$C$6,入力!$C$8,0)</f>
        <v>0</v>
      </c>
      <c r="AQ21" s="79">
        <f>IF(AQ3=入力!$C$6,入力!$C$8,0)</f>
        <v>0</v>
      </c>
      <c r="AR21" s="79">
        <f>IF(AR3=入力!$C$6,入力!$C$8,0)</f>
        <v>0</v>
      </c>
      <c r="AS21" s="79">
        <f>IF(AS3=入力!$C$6,入力!$C$8,0)</f>
        <v>0</v>
      </c>
      <c r="AT21" s="79">
        <f>IF(AT3=入力!$C$6,入力!$C$8,0)</f>
        <v>0</v>
      </c>
      <c r="AU21" s="79">
        <f>IF(AU3=入力!$C$6,入力!$C$8,0)</f>
        <v>0</v>
      </c>
      <c r="AV21" s="79">
        <f>IF(AV3=入力!$C$6,入力!$C$8,0)</f>
        <v>0</v>
      </c>
      <c r="AW21" s="79">
        <f>IF(AW3=入力!$C$6,入力!$C$8,0)</f>
        <v>0</v>
      </c>
    </row>
    <row r="22" spans="1:76" s="79" customFormat="1" x14ac:dyDescent="0.15">
      <c r="A22" s="31"/>
      <c r="C22" s="79">
        <f>IF(C21=0,0,C21-C20)</f>
        <v>0</v>
      </c>
      <c r="D22" s="79">
        <f t="shared" ref="D22:U22" si="38">IF(D21=0,0,D21-D20)</f>
        <v>0</v>
      </c>
      <c r="E22" s="79">
        <f t="shared" si="38"/>
        <v>0</v>
      </c>
      <c r="F22" s="79">
        <f t="shared" si="38"/>
        <v>0</v>
      </c>
      <c r="G22" s="79">
        <f t="shared" si="38"/>
        <v>0</v>
      </c>
      <c r="H22" s="79">
        <f t="shared" si="38"/>
        <v>0</v>
      </c>
      <c r="I22" s="79">
        <f t="shared" si="38"/>
        <v>0</v>
      </c>
      <c r="J22" s="79">
        <f t="shared" si="38"/>
        <v>0</v>
      </c>
      <c r="K22" s="79">
        <f t="shared" si="38"/>
        <v>0</v>
      </c>
      <c r="L22" s="79">
        <f t="shared" si="38"/>
        <v>0</v>
      </c>
      <c r="M22" s="79">
        <f t="shared" si="38"/>
        <v>0</v>
      </c>
      <c r="N22" s="79">
        <f t="shared" si="38"/>
        <v>0</v>
      </c>
      <c r="O22" s="79">
        <f>IF(O21=0,0,O21-O20)</f>
        <v>0</v>
      </c>
      <c r="P22" s="79">
        <f t="shared" si="38"/>
        <v>0</v>
      </c>
      <c r="Q22" s="79">
        <f t="shared" si="38"/>
        <v>0</v>
      </c>
      <c r="R22" s="79">
        <f t="shared" si="38"/>
        <v>0</v>
      </c>
      <c r="S22" s="79">
        <f t="shared" si="38"/>
        <v>0</v>
      </c>
      <c r="T22" s="79">
        <f t="shared" si="38"/>
        <v>0</v>
      </c>
      <c r="U22" s="79">
        <f t="shared" si="38"/>
        <v>0</v>
      </c>
      <c r="V22" s="79">
        <f t="shared" ref="V22" si="39">IF(V21=0,0,V21-V20)</f>
        <v>0</v>
      </c>
      <c r="W22" s="79">
        <f t="shared" ref="W22" si="40">IF(W21=0,0,W21-W20)</f>
        <v>0</v>
      </c>
      <c r="X22" s="79">
        <f t="shared" ref="X22" si="41">IF(X21=0,0,X21-X20)</f>
        <v>0</v>
      </c>
      <c r="Y22" s="79">
        <f t="shared" ref="Y22" si="42">IF(Y21=0,0,Y21-Y20)</f>
        <v>0</v>
      </c>
      <c r="Z22" s="79">
        <f t="shared" ref="Z22" si="43">IF(Z21=0,0,Z21-Z20)</f>
        <v>0</v>
      </c>
      <c r="AA22" s="79">
        <f t="shared" ref="AA22" si="44">IF(AA21=0,0,AA21-AA20)</f>
        <v>0</v>
      </c>
      <c r="AB22" s="79">
        <f t="shared" ref="AB22" si="45">IF(AB21=0,0,AB21-AB20)</f>
        <v>0</v>
      </c>
      <c r="AC22" s="79">
        <f t="shared" ref="AC22" si="46">IF(AC21=0,0,AC21-AC20)</f>
        <v>0</v>
      </c>
      <c r="AD22" s="79">
        <f t="shared" ref="AD22" si="47">IF(AD21=0,0,AD21-AD20)</f>
        <v>0</v>
      </c>
      <c r="AE22" s="79">
        <f t="shared" ref="AE22" si="48">IF(AE21=0,0,AE21-AE20)</f>
        <v>0</v>
      </c>
      <c r="AF22" s="79">
        <f t="shared" ref="AF22" si="49">IF(AF21=0,0,AF21-AF20)</f>
        <v>0</v>
      </c>
      <c r="AG22" s="79">
        <f t="shared" ref="AG22" si="50">IF(AG21=0,0,AG21-AG20)</f>
        <v>0</v>
      </c>
      <c r="AH22" s="79">
        <f t="shared" ref="AH22" si="51">IF(AH21=0,0,AH21-AH20)</f>
        <v>0</v>
      </c>
      <c r="AI22" s="79">
        <f t="shared" ref="AI22" si="52">IF(AI21=0,0,AI21-AI20)</f>
        <v>0</v>
      </c>
      <c r="AJ22" s="79">
        <f t="shared" ref="AJ22" si="53">IF(AJ21=0,0,AJ21-AJ20)</f>
        <v>0</v>
      </c>
      <c r="AK22" s="79">
        <f t="shared" ref="AK22" si="54">IF(AK21=0,0,AK21-AK20)</f>
        <v>0</v>
      </c>
      <c r="AL22" s="79">
        <f t="shared" ref="AL22:AM22" si="55">IF(AL21=0,0,AL21-AL20)</f>
        <v>0</v>
      </c>
      <c r="AM22" s="79">
        <f t="shared" si="55"/>
        <v>0</v>
      </c>
      <c r="AN22" s="79">
        <f t="shared" ref="AN22" si="56">IF(AN21=0,0,AN21-AN20)</f>
        <v>0</v>
      </c>
      <c r="AO22" s="79">
        <f t="shared" ref="AO22" si="57">IF(AO21=0,0,AO21-AO20)</f>
        <v>0</v>
      </c>
      <c r="AP22" s="79">
        <f t="shared" ref="AP22" si="58">IF(AP21=0,0,AP21-AP20)</f>
        <v>0</v>
      </c>
      <c r="AQ22" s="79">
        <f t="shared" ref="AQ22" si="59">IF(AQ21=0,0,AQ21-AQ20)</f>
        <v>0</v>
      </c>
      <c r="AR22" s="79">
        <f t="shared" ref="AR22" si="60">IF(AR21=0,0,AR21-AR20)</f>
        <v>0</v>
      </c>
      <c r="AS22" s="79">
        <f t="shared" ref="AS22:AW22" si="61">IF(AS21=0,0,AS21-AS20)</f>
        <v>0</v>
      </c>
      <c r="AT22" s="79">
        <f t="shared" si="61"/>
        <v>0</v>
      </c>
      <c r="AU22" s="79">
        <f t="shared" si="61"/>
        <v>0</v>
      </c>
      <c r="AV22" s="79">
        <f t="shared" si="61"/>
        <v>0</v>
      </c>
      <c r="AW22" s="79">
        <f t="shared" si="61"/>
        <v>0</v>
      </c>
      <c r="BX22" s="80">
        <f>SUM(C22:BW22)</f>
        <v>0</v>
      </c>
    </row>
    <row r="23" spans="1:76" s="77" customFormat="1" x14ac:dyDescent="0.15">
      <c r="A23" s="31"/>
      <c r="C23" s="77">
        <f>IF(C11&gt;=入力!$C$6,年収!C20+年収!$BX$22,0)</f>
        <v>100</v>
      </c>
      <c r="D23" s="77">
        <f>IF(D11&gt;=入力!$C$6,年収!D20+年収!$BX$22,0)</f>
        <v>100</v>
      </c>
      <c r="E23" s="77">
        <f>IF(E11&gt;=入力!$C$6,年収!E20+年収!$BX$22,0)</f>
        <v>100</v>
      </c>
      <c r="F23" s="77">
        <f>IF(F11&gt;=入力!$C$6,年収!F20+年収!$BX$22,0)</f>
        <v>100</v>
      </c>
      <c r="G23" s="77">
        <f>IF(G11&gt;=入力!$C$6,年収!G20+年収!$BX$22,0)</f>
        <v>100</v>
      </c>
      <c r="H23" s="77">
        <f>IF(H11&gt;=入力!$C$6,年収!H20+年収!$BX$22,0)</f>
        <v>100</v>
      </c>
      <c r="I23" s="77">
        <f>IF(I11&gt;=入力!$C$6,年収!I20+年収!$BX$22,0)</f>
        <v>100</v>
      </c>
      <c r="J23" s="77">
        <f>IF(J11&gt;=入力!$C$6,年収!J20+年収!$BX$22,0)</f>
        <v>100</v>
      </c>
      <c r="K23" s="77">
        <f>IF(K11&gt;=入力!$C$6,年収!K20+年収!$BX$22,0)</f>
        <v>100</v>
      </c>
      <c r="L23" s="77">
        <f>IF(L11&gt;=入力!$C$6,年収!L20+年収!$BX$22,0)</f>
        <v>100</v>
      </c>
      <c r="M23" s="77">
        <f>IF(M11&gt;=入力!$C$6,年収!M20+年収!$BX$22,0)</f>
        <v>100</v>
      </c>
      <c r="N23" s="77">
        <f>IF(N11&gt;=入力!$C$6,年収!N20+年収!$BX$22,0)</f>
        <v>100</v>
      </c>
      <c r="O23" s="77">
        <f>IF(O11&gt;=入力!$C$6,年収!O20+年収!$BX$22,0)</f>
        <v>100</v>
      </c>
      <c r="P23" s="77">
        <f>IF(P11&gt;=入力!$C$6,年収!P20+年収!$BX$22,0)</f>
        <v>100</v>
      </c>
      <c r="Q23" s="77">
        <f>IF(Q11&gt;=入力!$C$6,年収!Q20+年収!$BX$22,0)</f>
        <v>100</v>
      </c>
      <c r="R23" s="77">
        <f>IF(R11&gt;=入力!$C$6,年収!R20+年収!$BX$22,0)</f>
        <v>100</v>
      </c>
      <c r="S23" s="77">
        <f>IF(S11&gt;=入力!$C$6,年収!S20+年収!$BX$22,0)</f>
        <v>100</v>
      </c>
      <c r="T23" s="77">
        <f>IF(T11&gt;=入力!$C$6,年収!T20+年収!$BX$22,0)</f>
        <v>100</v>
      </c>
      <c r="U23" s="77">
        <f>IF(U11&gt;=入力!$C$6,年収!U20+年収!$BX$22,0)</f>
        <v>100</v>
      </c>
      <c r="V23" s="77">
        <f>IF(V11&gt;=入力!$C$6,年収!V20+年収!$BX$22,0)</f>
        <v>100</v>
      </c>
      <c r="W23" s="77">
        <f>IF(W11&gt;=入力!$C$6,年収!W20+年収!$BX$22,0)</f>
        <v>100</v>
      </c>
      <c r="X23" s="77">
        <f>IF(X11&gt;=入力!$C$6,年収!X20+年収!$BX$22,0)</f>
        <v>100</v>
      </c>
      <c r="Y23" s="77">
        <f>IF(Y11&gt;=入力!$C$6,年収!Y20+年収!$BX$22,0)</f>
        <v>100</v>
      </c>
      <c r="Z23" s="77">
        <f>IF(Z11&gt;=入力!$C$6,年収!Z20+年収!$BX$22,0)</f>
        <v>100</v>
      </c>
      <c r="AA23" s="77">
        <f>IF(AA11&gt;=入力!$C$6,年収!AA20+年収!$BX$22,0)</f>
        <v>100</v>
      </c>
      <c r="AB23" s="77">
        <f>IF(AB11&gt;=入力!$C$6,年収!AB20+年収!$BX$22,0)</f>
        <v>100</v>
      </c>
      <c r="AC23" s="77">
        <f>IF(AC11&gt;=入力!$C$6,年収!AC20+年収!$BX$22,0)</f>
        <v>100</v>
      </c>
      <c r="AD23" s="77">
        <f>IF(AD11&gt;=入力!$C$6,年収!AD20+年収!$BX$22,0)</f>
        <v>100</v>
      </c>
      <c r="AE23" s="77">
        <f>IF(AE11&gt;=入力!$C$6,年収!AE20+年収!$BX$22,0)</f>
        <v>100</v>
      </c>
      <c r="AF23" s="77">
        <f>IF(AF11&gt;=入力!$C$6,年収!AF20+年収!$BX$22,0)</f>
        <v>100</v>
      </c>
      <c r="AG23" s="77">
        <f>IF(AG11&gt;=入力!$C$6,年収!AG20+年収!$BX$22,0)</f>
        <v>100</v>
      </c>
      <c r="AH23" s="77">
        <f>IF(AH11&gt;=入力!$C$6,年収!AH20+年収!$BX$22,0)</f>
        <v>100</v>
      </c>
      <c r="AI23" s="77">
        <f>IF(AI11&gt;=入力!$C$6,年収!AI20+年収!$BX$22,0)</f>
        <v>100</v>
      </c>
      <c r="AJ23" s="77">
        <f>IF(AJ11&gt;=入力!$C$6,年収!AJ20+年収!$BX$22,0)</f>
        <v>100</v>
      </c>
      <c r="AK23" s="77">
        <f>IF(AK11&gt;=入力!$C$6,年収!AK20+年収!$BX$22,0)</f>
        <v>100</v>
      </c>
      <c r="AL23" s="77">
        <f>IF(AL11&gt;=入力!$C$6,年収!AL20+年収!$BX$22,0)</f>
        <v>100</v>
      </c>
      <c r="AM23" s="77">
        <f>IF(AM11&gt;=入力!$C$6,年収!AM20+年収!$BX$22,0)</f>
        <v>100</v>
      </c>
      <c r="AN23" s="77">
        <f>IF(AN11&gt;=入力!$C$6,年収!AN20+年収!$BX$22,0)</f>
        <v>100</v>
      </c>
      <c r="AO23" s="77">
        <f>IF(AO11&gt;=入力!$C$6,年収!AO20+年収!$BX$22,0)</f>
        <v>100</v>
      </c>
      <c r="AP23" s="77">
        <f>IF(AP11&gt;=入力!$C$6,年収!AP20+年収!$BX$22,0)</f>
        <v>100</v>
      </c>
      <c r="AQ23" s="77">
        <f>IF(AQ11&gt;=入力!$C$6,年収!AQ20+年収!$BX$22,0)</f>
        <v>100</v>
      </c>
      <c r="AR23" s="77">
        <f>IF(AR11&gt;=入力!$C$6,年収!AR20+年収!$BX$22,0)</f>
        <v>100</v>
      </c>
      <c r="AS23" s="77">
        <f>IF(AS11&gt;=入力!$C$6,年収!AS20+年収!$BX$22,0)</f>
        <v>100</v>
      </c>
      <c r="AT23" s="77">
        <f>AS23</f>
        <v>100</v>
      </c>
      <c r="AU23" s="77">
        <f t="shared" ref="AU23:AW23" si="62">AT23</f>
        <v>100</v>
      </c>
      <c r="AV23" s="77">
        <f t="shared" si="62"/>
        <v>100</v>
      </c>
      <c r="AW23" s="77">
        <f t="shared" si="62"/>
        <v>100</v>
      </c>
      <c r="AX23" s="77">
        <f>5*12</f>
        <v>60</v>
      </c>
      <c r="AY23" s="77">
        <f>5*12</f>
        <v>60</v>
      </c>
      <c r="AZ23" s="77">
        <f t="shared" ref="AZ23:BW23" si="63">5*12</f>
        <v>60</v>
      </c>
      <c r="BA23" s="77">
        <f t="shared" si="63"/>
        <v>60</v>
      </c>
      <c r="BB23" s="77">
        <f t="shared" si="63"/>
        <v>60</v>
      </c>
      <c r="BC23" s="77">
        <f t="shared" si="63"/>
        <v>60</v>
      </c>
      <c r="BD23" s="77">
        <f t="shared" si="63"/>
        <v>60</v>
      </c>
      <c r="BE23" s="77">
        <f t="shared" si="63"/>
        <v>60</v>
      </c>
      <c r="BF23" s="77">
        <f t="shared" si="63"/>
        <v>60</v>
      </c>
      <c r="BG23" s="77">
        <f t="shared" si="63"/>
        <v>60</v>
      </c>
      <c r="BH23" s="77">
        <f t="shared" si="63"/>
        <v>60</v>
      </c>
      <c r="BI23" s="77">
        <f t="shared" si="63"/>
        <v>60</v>
      </c>
      <c r="BJ23" s="77">
        <f t="shared" si="63"/>
        <v>60</v>
      </c>
      <c r="BK23" s="77">
        <f t="shared" si="63"/>
        <v>60</v>
      </c>
      <c r="BL23" s="77">
        <f t="shared" si="63"/>
        <v>60</v>
      </c>
      <c r="BM23" s="77">
        <f t="shared" si="63"/>
        <v>60</v>
      </c>
      <c r="BN23" s="77">
        <f t="shared" si="63"/>
        <v>60</v>
      </c>
      <c r="BO23" s="77">
        <f t="shared" si="63"/>
        <v>60</v>
      </c>
      <c r="BP23" s="77">
        <f t="shared" si="63"/>
        <v>60</v>
      </c>
      <c r="BQ23" s="77">
        <f t="shared" si="63"/>
        <v>60</v>
      </c>
      <c r="BR23" s="77">
        <f t="shared" si="63"/>
        <v>60</v>
      </c>
      <c r="BS23" s="77">
        <f t="shared" si="63"/>
        <v>60</v>
      </c>
      <c r="BT23" s="77">
        <f t="shared" si="63"/>
        <v>60</v>
      </c>
      <c r="BU23" s="77">
        <f t="shared" si="63"/>
        <v>60</v>
      </c>
      <c r="BV23" s="77">
        <f t="shared" si="63"/>
        <v>60</v>
      </c>
      <c r="BW23" s="77">
        <f t="shared" si="63"/>
        <v>60</v>
      </c>
    </row>
    <row r="24" spans="1:76" x14ac:dyDescent="0.15">
      <c r="B24" s="185" t="s">
        <v>157</v>
      </c>
    </row>
    <row r="25" spans="1:76" s="83" customFormat="1" x14ac:dyDescent="0.15">
      <c r="A25" s="31"/>
      <c r="B25" s="83" t="s">
        <v>71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3">
        <v>0</v>
      </c>
      <c r="AD25" s="83">
        <v>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v>0</v>
      </c>
      <c r="AT25" s="83">
        <v>0</v>
      </c>
      <c r="AU25" s="83">
        <v>0</v>
      </c>
      <c r="AV25" s="83">
        <v>0</v>
      </c>
      <c r="AW25" s="83">
        <v>0</v>
      </c>
    </row>
    <row r="26" spans="1:76" x14ac:dyDescent="0.15">
      <c r="B26" t="s">
        <v>72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</row>
    <row r="27" spans="1:76" s="79" customFormat="1" x14ac:dyDescent="0.15">
      <c r="A27" s="31"/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79">
        <v>0</v>
      </c>
      <c r="AM27" s="79">
        <v>0</v>
      </c>
      <c r="AN27" s="79">
        <v>0</v>
      </c>
      <c r="AO27" s="79">
        <v>0</v>
      </c>
      <c r="AP27" s="79">
        <v>0</v>
      </c>
      <c r="AQ27" s="79">
        <v>0</v>
      </c>
      <c r="AR27" s="79">
        <v>0</v>
      </c>
      <c r="AS27" s="79">
        <v>0</v>
      </c>
      <c r="AT27" s="79">
        <v>0</v>
      </c>
      <c r="AU27" s="79">
        <v>0</v>
      </c>
      <c r="AV27" s="79">
        <v>0</v>
      </c>
      <c r="AW27" s="79">
        <v>0</v>
      </c>
    </row>
    <row r="28" spans="1:76" s="79" customFormat="1" x14ac:dyDescent="0.15">
      <c r="A28" s="31"/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79">
        <v>0</v>
      </c>
      <c r="AM28" s="79">
        <v>0</v>
      </c>
      <c r="AN28" s="79">
        <v>0</v>
      </c>
      <c r="AO28" s="79">
        <v>0</v>
      </c>
      <c r="AP28" s="79">
        <v>0</v>
      </c>
      <c r="AQ28" s="79">
        <v>0</v>
      </c>
      <c r="AR28" s="79">
        <v>0</v>
      </c>
      <c r="AS28" s="79">
        <v>0</v>
      </c>
      <c r="AT28" s="79">
        <v>0</v>
      </c>
      <c r="AU28" s="79">
        <v>0</v>
      </c>
      <c r="AV28" s="79">
        <v>0</v>
      </c>
      <c r="AW28" s="79">
        <v>0</v>
      </c>
      <c r="BX28" s="80">
        <f>SUM(C28:BW28)</f>
        <v>0</v>
      </c>
    </row>
    <row r="29" spans="1:76" s="77" customFormat="1" x14ac:dyDescent="0.15">
      <c r="A29" s="31"/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f>5*12</f>
        <v>60</v>
      </c>
      <c r="AY29" s="77">
        <f>5*12</f>
        <v>60</v>
      </c>
      <c r="AZ29" s="77">
        <f t="shared" ref="AZ29:BW29" si="64">5*12</f>
        <v>60</v>
      </c>
      <c r="BA29" s="77">
        <f t="shared" si="64"/>
        <v>60</v>
      </c>
      <c r="BB29" s="77">
        <f t="shared" si="64"/>
        <v>60</v>
      </c>
      <c r="BC29" s="77">
        <f t="shared" si="64"/>
        <v>60</v>
      </c>
      <c r="BD29" s="77">
        <f t="shared" si="64"/>
        <v>60</v>
      </c>
      <c r="BE29" s="77">
        <f t="shared" si="64"/>
        <v>60</v>
      </c>
      <c r="BF29" s="77">
        <f t="shared" si="64"/>
        <v>60</v>
      </c>
      <c r="BG29" s="77">
        <f t="shared" si="64"/>
        <v>60</v>
      </c>
      <c r="BH29" s="77">
        <f t="shared" si="64"/>
        <v>60</v>
      </c>
      <c r="BI29" s="77">
        <f t="shared" si="64"/>
        <v>60</v>
      </c>
      <c r="BJ29" s="77">
        <f t="shared" si="64"/>
        <v>60</v>
      </c>
      <c r="BK29" s="77">
        <f t="shared" si="64"/>
        <v>60</v>
      </c>
      <c r="BL29" s="77">
        <f t="shared" si="64"/>
        <v>60</v>
      </c>
      <c r="BM29" s="77">
        <f t="shared" si="64"/>
        <v>60</v>
      </c>
      <c r="BN29" s="77">
        <f t="shared" si="64"/>
        <v>60</v>
      </c>
      <c r="BO29" s="77">
        <f t="shared" si="64"/>
        <v>60</v>
      </c>
      <c r="BP29" s="77">
        <f t="shared" si="64"/>
        <v>60</v>
      </c>
      <c r="BQ29" s="77">
        <f t="shared" si="64"/>
        <v>60</v>
      </c>
      <c r="BR29" s="77">
        <f t="shared" si="64"/>
        <v>60</v>
      </c>
      <c r="BS29" s="77">
        <f t="shared" si="64"/>
        <v>60</v>
      </c>
      <c r="BT29" s="77">
        <f t="shared" si="64"/>
        <v>60</v>
      </c>
      <c r="BU29" s="77">
        <f t="shared" si="64"/>
        <v>60</v>
      </c>
      <c r="BV29" s="77">
        <f t="shared" si="64"/>
        <v>60</v>
      </c>
      <c r="BW29" s="77">
        <f t="shared" si="64"/>
        <v>60</v>
      </c>
    </row>
  </sheetData>
  <sheetProtection algorithmName="SHA-512" hashValue="MRt3uC43HHx5Dko8mnUj1lzAZFc/abOpX8MmgWbKBlcNNJLKiaGpu5K+ig3EMGUYhSr0p3kNY2+XzW3N4SgG6g==" saltValue="riG6NfHWC4f7++6Gt04d5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004A-3007-4FDD-8CDA-5541A12131E3}">
  <dimension ref="B3:BC25"/>
  <sheetViews>
    <sheetView showGridLines="0" workbookViewId="0"/>
  </sheetViews>
  <sheetFormatPr defaultRowHeight="12" x14ac:dyDescent="0.15"/>
  <cols>
    <col min="2" max="2" width="12.88671875" bestFit="1" customWidth="1"/>
    <col min="3" max="3" width="4.44140625" customWidth="1"/>
    <col min="4" max="4" width="20" bestFit="1" customWidth="1"/>
    <col min="5" max="55" width="5.109375" bestFit="1" customWidth="1"/>
  </cols>
  <sheetData>
    <row r="3" spans="2:55" x14ac:dyDescent="0.15">
      <c r="B3" t="s">
        <v>120</v>
      </c>
    </row>
    <row r="4" spans="2:55" x14ac:dyDescent="0.15">
      <c r="B4" t="s">
        <v>123</v>
      </c>
    </row>
    <row r="5" spans="2:55" x14ac:dyDescent="0.15">
      <c r="B5" t="s">
        <v>69</v>
      </c>
    </row>
    <row r="8" spans="2:55" ht="12.6" thickBot="1" x14ac:dyDescent="0.2"/>
    <row r="9" spans="2:55" ht="14.4" x14ac:dyDescent="0.15">
      <c r="C9" s="219" t="s">
        <v>0</v>
      </c>
      <c r="D9" s="220"/>
      <c r="E9" s="56">
        <v>0</v>
      </c>
      <c r="F9" s="23">
        <f t="shared" ref="F9:BC9" si="0">E9+1</f>
        <v>1</v>
      </c>
      <c r="G9" s="23">
        <f t="shared" si="0"/>
        <v>2</v>
      </c>
      <c r="H9" s="23">
        <f t="shared" si="0"/>
        <v>3</v>
      </c>
      <c r="I9" s="23">
        <f t="shared" si="0"/>
        <v>4</v>
      </c>
      <c r="J9" s="23">
        <f t="shared" si="0"/>
        <v>5</v>
      </c>
      <c r="K9" s="23">
        <f t="shared" si="0"/>
        <v>6</v>
      </c>
      <c r="L9" s="23">
        <f t="shared" si="0"/>
        <v>7</v>
      </c>
      <c r="M9" s="23">
        <f t="shared" si="0"/>
        <v>8</v>
      </c>
      <c r="N9" s="23">
        <f t="shared" si="0"/>
        <v>9</v>
      </c>
      <c r="O9" s="23">
        <f t="shared" si="0"/>
        <v>10</v>
      </c>
      <c r="P9" s="23">
        <f t="shared" si="0"/>
        <v>11</v>
      </c>
      <c r="Q9" s="23">
        <f t="shared" si="0"/>
        <v>12</v>
      </c>
      <c r="R9" s="23">
        <f t="shared" si="0"/>
        <v>13</v>
      </c>
      <c r="S9" s="23">
        <f t="shared" si="0"/>
        <v>14</v>
      </c>
      <c r="T9" s="23">
        <f t="shared" si="0"/>
        <v>15</v>
      </c>
      <c r="U9" s="23">
        <f t="shared" si="0"/>
        <v>16</v>
      </c>
      <c r="V9" s="23">
        <f t="shared" si="0"/>
        <v>17</v>
      </c>
      <c r="W9" s="23">
        <f t="shared" si="0"/>
        <v>18</v>
      </c>
      <c r="X9" s="23">
        <f t="shared" si="0"/>
        <v>19</v>
      </c>
      <c r="Y9" s="23">
        <f t="shared" si="0"/>
        <v>20</v>
      </c>
      <c r="Z9" s="23">
        <f t="shared" si="0"/>
        <v>21</v>
      </c>
      <c r="AA9" s="23">
        <f t="shared" si="0"/>
        <v>22</v>
      </c>
      <c r="AB9" s="23">
        <f t="shared" si="0"/>
        <v>23</v>
      </c>
      <c r="AC9" s="23">
        <f t="shared" si="0"/>
        <v>24</v>
      </c>
      <c r="AD9" s="23">
        <f t="shared" si="0"/>
        <v>25</v>
      </c>
      <c r="AE9" s="23">
        <f t="shared" si="0"/>
        <v>26</v>
      </c>
      <c r="AF9" s="23">
        <f t="shared" si="0"/>
        <v>27</v>
      </c>
      <c r="AG9" s="23">
        <f t="shared" si="0"/>
        <v>28</v>
      </c>
      <c r="AH9" s="23">
        <f t="shared" si="0"/>
        <v>29</v>
      </c>
      <c r="AI9" s="23">
        <f t="shared" si="0"/>
        <v>30</v>
      </c>
      <c r="AJ9" s="23">
        <f t="shared" si="0"/>
        <v>31</v>
      </c>
      <c r="AK9" s="23">
        <f t="shared" si="0"/>
        <v>32</v>
      </c>
      <c r="AL9" s="23">
        <f t="shared" si="0"/>
        <v>33</v>
      </c>
      <c r="AM9" s="23">
        <f t="shared" si="0"/>
        <v>34</v>
      </c>
      <c r="AN9" s="23">
        <f t="shared" si="0"/>
        <v>35</v>
      </c>
      <c r="AO9" s="23">
        <f t="shared" si="0"/>
        <v>36</v>
      </c>
      <c r="AP9" s="23">
        <f t="shared" si="0"/>
        <v>37</v>
      </c>
      <c r="AQ9" s="23">
        <f t="shared" si="0"/>
        <v>38</v>
      </c>
      <c r="AR9" s="23">
        <f t="shared" si="0"/>
        <v>39</v>
      </c>
      <c r="AS9" s="23">
        <f t="shared" si="0"/>
        <v>40</v>
      </c>
      <c r="AT9" s="23">
        <f t="shared" si="0"/>
        <v>41</v>
      </c>
      <c r="AU9" s="23">
        <f t="shared" si="0"/>
        <v>42</v>
      </c>
      <c r="AV9" s="23">
        <f t="shared" si="0"/>
        <v>43</v>
      </c>
      <c r="AW9" s="23">
        <f t="shared" si="0"/>
        <v>44</v>
      </c>
      <c r="AX9" s="23">
        <f t="shared" si="0"/>
        <v>45</v>
      </c>
      <c r="AY9" s="23">
        <f t="shared" si="0"/>
        <v>46</v>
      </c>
      <c r="AZ9" s="23">
        <f t="shared" si="0"/>
        <v>47</v>
      </c>
      <c r="BA9" s="23">
        <f t="shared" si="0"/>
        <v>48</v>
      </c>
      <c r="BB9" s="23">
        <f t="shared" si="0"/>
        <v>49</v>
      </c>
      <c r="BC9" s="24">
        <f t="shared" si="0"/>
        <v>50</v>
      </c>
    </row>
    <row r="10" spans="2:55" x14ac:dyDescent="0.15">
      <c r="D10" s="118" t="s">
        <v>32</v>
      </c>
      <c r="E10" s="123">
        <f>ライフプラン表!D8</f>
        <v>0</v>
      </c>
      <c r="F10" s="124">
        <f>ライフプラン表!E8</f>
        <v>0</v>
      </c>
      <c r="G10" s="124">
        <f>ライフプラン表!F8</f>
        <v>0</v>
      </c>
      <c r="H10" s="124">
        <f>ライフプラン表!G8</f>
        <v>0</v>
      </c>
      <c r="I10" s="124">
        <f>ライフプラン表!H8</f>
        <v>0</v>
      </c>
      <c r="J10" s="124">
        <f>ライフプラン表!I8</f>
        <v>0</v>
      </c>
      <c r="K10" s="124">
        <f>ライフプラン表!J8</f>
        <v>0</v>
      </c>
      <c r="L10" s="124">
        <f>ライフプラン表!K8</f>
        <v>0</v>
      </c>
      <c r="M10" s="124">
        <f>ライフプラン表!L8</f>
        <v>0</v>
      </c>
      <c r="N10" s="124">
        <f>ライフプラン表!M8</f>
        <v>0</v>
      </c>
      <c r="O10" s="124">
        <f>ライフプラン表!N8</f>
        <v>0</v>
      </c>
      <c r="P10" s="124">
        <f>ライフプラン表!O8</f>
        <v>0</v>
      </c>
      <c r="Q10" s="124">
        <f>ライフプラン表!P8</f>
        <v>0</v>
      </c>
      <c r="R10" s="124">
        <f>ライフプラン表!Q8</f>
        <v>0</v>
      </c>
      <c r="S10" s="124">
        <f>ライフプラン表!R8</f>
        <v>0</v>
      </c>
      <c r="T10" s="124">
        <f>ライフプラン表!S8</f>
        <v>0</v>
      </c>
      <c r="U10" s="124">
        <f>ライフプラン表!T8</f>
        <v>0</v>
      </c>
      <c r="V10" s="124">
        <f>ライフプラン表!U8</f>
        <v>0</v>
      </c>
      <c r="W10" s="124">
        <f>ライフプラン表!V8</f>
        <v>0</v>
      </c>
      <c r="X10" s="124">
        <f>ライフプラン表!W8</f>
        <v>0</v>
      </c>
      <c r="Y10" s="124">
        <f>ライフプラン表!X8</f>
        <v>0</v>
      </c>
      <c r="Z10" s="124">
        <f>ライフプラン表!Y8</f>
        <v>0</v>
      </c>
      <c r="AA10" s="124">
        <f>ライフプラン表!Z8</f>
        <v>0</v>
      </c>
      <c r="AB10" s="124">
        <f>ライフプラン表!AA8</f>
        <v>0</v>
      </c>
      <c r="AC10" s="124">
        <f>ライフプラン表!AB8</f>
        <v>0</v>
      </c>
      <c r="AD10" s="124">
        <f>ライフプラン表!AC8</f>
        <v>0</v>
      </c>
      <c r="AE10" s="124">
        <f>ライフプラン表!AD8</f>
        <v>0</v>
      </c>
      <c r="AF10" s="124">
        <f>ライフプラン表!AE8</f>
        <v>0</v>
      </c>
      <c r="AG10" s="124">
        <f>ライフプラン表!AF8</f>
        <v>0</v>
      </c>
      <c r="AH10" s="124">
        <f>ライフプラン表!AG8</f>
        <v>0</v>
      </c>
      <c r="AI10" s="124">
        <f>ライフプラン表!AH8</f>
        <v>0</v>
      </c>
      <c r="AJ10" s="124">
        <f>ライフプラン表!AI8</f>
        <v>0</v>
      </c>
      <c r="AK10" s="124">
        <f>ライフプラン表!AJ8</f>
        <v>0</v>
      </c>
      <c r="AL10" s="124">
        <f>ライフプラン表!AK8</f>
        <v>0</v>
      </c>
      <c r="AM10" s="124">
        <f>ライフプラン表!AL8</f>
        <v>0</v>
      </c>
      <c r="AN10" s="124">
        <f>ライフプラン表!AM8</f>
        <v>0</v>
      </c>
      <c r="AO10" s="124">
        <f>ライフプラン表!AN8</f>
        <v>0</v>
      </c>
      <c r="AP10" s="124">
        <f>ライフプラン表!AO8</f>
        <v>0</v>
      </c>
      <c r="AQ10" s="124">
        <f>ライフプラン表!AP8</f>
        <v>0</v>
      </c>
      <c r="AR10" s="124">
        <f>ライフプラン表!AQ8</f>
        <v>0</v>
      </c>
      <c r="AS10" s="124">
        <f>ライフプラン表!AR8</f>
        <v>0</v>
      </c>
      <c r="AT10" s="124">
        <f>ライフプラン表!AS8</f>
        <v>0</v>
      </c>
      <c r="AU10" s="124">
        <f>ライフプラン表!AT8</f>
        <v>0</v>
      </c>
      <c r="AV10" s="124">
        <f>ライフプラン表!AU8</f>
        <v>0</v>
      </c>
      <c r="AW10" s="124">
        <f>ライフプラン表!AV8</f>
        <v>0</v>
      </c>
      <c r="AX10" s="124">
        <f>ライフプラン表!AW8</f>
        <v>0</v>
      </c>
      <c r="AY10" s="124">
        <f>ライフプラン表!AX8</f>
        <v>0</v>
      </c>
      <c r="AZ10" s="124">
        <f>ライフプラン表!AY8</f>
        <v>0</v>
      </c>
      <c r="BA10" s="124">
        <f>ライフプラン表!AZ8</f>
        <v>0</v>
      </c>
      <c r="BB10" s="124">
        <f>ライフプラン表!BA8</f>
        <v>0</v>
      </c>
      <c r="BC10" s="125">
        <f>ライフプラン表!BB8</f>
        <v>0</v>
      </c>
    </row>
    <row r="11" spans="2:55" x14ac:dyDescent="0.15">
      <c r="D11" s="118" t="s">
        <v>33</v>
      </c>
      <c r="E11" s="126">
        <f>ライフプラン表!D9</f>
        <v>0</v>
      </c>
      <c r="F11" s="127">
        <f>ライフプラン表!E9</f>
        <v>0</v>
      </c>
      <c r="G11" s="127">
        <f>ライフプラン表!F9</f>
        <v>0</v>
      </c>
      <c r="H11" s="127">
        <f>ライフプラン表!G9</f>
        <v>0</v>
      </c>
      <c r="I11" s="127">
        <f>ライフプラン表!H9</f>
        <v>0</v>
      </c>
      <c r="J11" s="127">
        <f>ライフプラン表!I9</f>
        <v>0</v>
      </c>
      <c r="K11" s="127">
        <f>ライフプラン表!J9</f>
        <v>0</v>
      </c>
      <c r="L11" s="127">
        <f>ライフプラン表!K9</f>
        <v>0</v>
      </c>
      <c r="M11" s="127">
        <f>ライフプラン表!L9</f>
        <v>0</v>
      </c>
      <c r="N11" s="127">
        <f>ライフプラン表!M9</f>
        <v>0</v>
      </c>
      <c r="O11" s="127">
        <f>ライフプラン表!N9</f>
        <v>0</v>
      </c>
      <c r="P11" s="127">
        <f>ライフプラン表!O9</f>
        <v>0</v>
      </c>
      <c r="Q11" s="127">
        <f>ライフプラン表!P9</f>
        <v>0</v>
      </c>
      <c r="R11" s="127">
        <f>ライフプラン表!Q9</f>
        <v>0</v>
      </c>
      <c r="S11" s="127">
        <f>ライフプラン表!R9</f>
        <v>0</v>
      </c>
      <c r="T11" s="127">
        <f>ライフプラン表!S9</f>
        <v>0</v>
      </c>
      <c r="U11" s="127">
        <f>ライフプラン表!T9</f>
        <v>0</v>
      </c>
      <c r="V11" s="127">
        <f>ライフプラン表!U9</f>
        <v>0</v>
      </c>
      <c r="W11" s="127">
        <f>ライフプラン表!V9</f>
        <v>0</v>
      </c>
      <c r="X11" s="127">
        <f>ライフプラン表!W9</f>
        <v>0</v>
      </c>
      <c r="Y11" s="127">
        <f>ライフプラン表!X9</f>
        <v>0</v>
      </c>
      <c r="Z11" s="127">
        <f>ライフプラン表!Y9</f>
        <v>0</v>
      </c>
      <c r="AA11" s="127">
        <f>ライフプラン表!Z9</f>
        <v>0</v>
      </c>
      <c r="AB11" s="127">
        <f>ライフプラン表!AA9</f>
        <v>0</v>
      </c>
      <c r="AC11" s="127">
        <f>ライフプラン表!AB9</f>
        <v>0</v>
      </c>
      <c r="AD11" s="127">
        <f>ライフプラン表!AC9</f>
        <v>0</v>
      </c>
      <c r="AE11" s="127">
        <f>ライフプラン表!AD9</f>
        <v>0</v>
      </c>
      <c r="AF11" s="127">
        <f>ライフプラン表!AE9</f>
        <v>0</v>
      </c>
      <c r="AG11" s="127">
        <f>ライフプラン表!AF9</f>
        <v>0</v>
      </c>
      <c r="AH11" s="127">
        <f>ライフプラン表!AG9</f>
        <v>0</v>
      </c>
      <c r="AI11" s="127">
        <f>ライフプラン表!AH9</f>
        <v>0</v>
      </c>
      <c r="AJ11" s="127">
        <f>ライフプラン表!AI9</f>
        <v>0</v>
      </c>
      <c r="AK11" s="127">
        <f>ライフプラン表!AJ9</f>
        <v>0</v>
      </c>
      <c r="AL11" s="127">
        <f>ライフプラン表!AK9</f>
        <v>0</v>
      </c>
      <c r="AM11" s="127">
        <f>ライフプラン表!AL9</f>
        <v>0</v>
      </c>
      <c r="AN11" s="127">
        <f>ライフプラン表!AM9</f>
        <v>0</v>
      </c>
      <c r="AO11" s="127">
        <f>ライフプラン表!AN9</f>
        <v>0</v>
      </c>
      <c r="AP11" s="127">
        <f>ライフプラン表!AO9</f>
        <v>0</v>
      </c>
      <c r="AQ11" s="127">
        <f>ライフプラン表!AP9</f>
        <v>0</v>
      </c>
      <c r="AR11" s="127">
        <f>ライフプラン表!AQ9</f>
        <v>0</v>
      </c>
      <c r="AS11" s="127">
        <f>ライフプラン表!AR9</f>
        <v>0</v>
      </c>
      <c r="AT11" s="127">
        <f>ライフプラン表!AS9</f>
        <v>0</v>
      </c>
      <c r="AU11" s="127">
        <f>ライフプラン表!AT9</f>
        <v>0</v>
      </c>
      <c r="AV11" s="127">
        <f>ライフプラン表!AU9</f>
        <v>0</v>
      </c>
      <c r="AW11" s="127">
        <f>ライフプラン表!AV9</f>
        <v>0</v>
      </c>
      <c r="AX11" s="127">
        <f>ライフプラン表!AW9</f>
        <v>0</v>
      </c>
      <c r="AY11" s="127">
        <f>ライフプラン表!AX9</f>
        <v>0</v>
      </c>
      <c r="AZ11" s="127">
        <f>ライフプラン表!AY9</f>
        <v>0</v>
      </c>
      <c r="BA11" s="127">
        <f>ライフプラン表!AZ9</f>
        <v>0</v>
      </c>
      <c r="BB11" s="127">
        <f>ライフプラン表!BA9</f>
        <v>0</v>
      </c>
      <c r="BC11" s="128">
        <f>ライフプラン表!BB9</f>
        <v>0</v>
      </c>
    </row>
    <row r="12" spans="2:55" x14ac:dyDescent="0.15">
      <c r="D12" s="118" t="s">
        <v>34</v>
      </c>
      <c r="E12" s="129">
        <f>ライフプラン表!D10</f>
        <v>0</v>
      </c>
      <c r="F12" s="130">
        <f>ライフプラン表!E10</f>
        <v>0</v>
      </c>
      <c r="G12" s="130">
        <f>ライフプラン表!F10</f>
        <v>0</v>
      </c>
      <c r="H12" s="130">
        <f>ライフプラン表!G10</f>
        <v>0</v>
      </c>
      <c r="I12" s="130">
        <f>ライフプラン表!H10</f>
        <v>0</v>
      </c>
      <c r="J12" s="130">
        <f>ライフプラン表!I10</f>
        <v>0</v>
      </c>
      <c r="K12" s="130">
        <f>ライフプラン表!J10</f>
        <v>0</v>
      </c>
      <c r="L12" s="130">
        <f>ライフプラン表!K10</f>
        <v>0</v>
      </c>
      <c r="M12" s="130">
        <f>ライフプラン表!L10</f>
        <v>0</v>
      </c>
      <c r="N12" s="130">
        <f>ライフプラン表!M10</f>
        <v>0</v>
      </c>
      <c r="O12" s="130">
        <f>ライフプラン表!N10</f>
        <v>0</v>
      </c>
      <c r="P12" s="130">
        <f>ライフプラン表!O10</f>
        <v>0</v>
      </c>
      <c r="Q12" s="130">
        <f>ライフプラン表!P10</f>
        <v>0</v>
      </c>
      <c r="R12" s="130">
        <f>ライフプラン表!Q10</f>
        <v>0</v>
      </c>
      <c r="S12" s="130">
        <f>ライフプラン表!R10</f>
        <v>0</v>
      </c>
      <c r="T12" s="130">
        <f>ライフプラン表!S10</f>
        <v>0</v>
      </c>
      <c r="U12" s="130">
        <f>ライフプラン表!T10</f>
        <v>0</v>
      </c>
      <c r="V12" s="130">
        <f>ライフプラン表!U10</f>
        <v>0</v>
      </c>
      <c r="W12" s="130">
        <f>ライフプラン表!V10</f>
        <v>0</v>
      </c>
      <c r="X12" s="130">
        <f>ライフプラン表!W10</f>
        <v>0</v>
      </c>
      <c r="Y12" s="130">
        <f>ライフプラン表!X10</f>
        <v>0</v>
      </c>
      <c r="Z12" s="130">
        <f>ライフプラン表!Y10</f>
        <v>0</v>
      </c>
      <c r="AA12" s="130">
        <f>ライフプラン表!Z10</f>
        <v>0</v>
      </c>
      <c r="AB12" s="130">
        <f>ライフプラン表!AA10</f>
        <v>0</v>
      </c>
      <c r="AC12" s="130">
        <f>ライフプラン表!AB10</f>
        <v>0</v>
      </c>
      <c r="AD12" s="130">
        <f>ライフプラン表!AC10</f>
        <v>0</v>
      </c>
      <c r="AE12" s="130">
        <f>ライフプラン表!AD10</f>
        <v>0</v>
      </c>
      <c r="AF12" s="130">
        <f>ライフプラン表!AE10</f>
        <v>0</v>
      </c>
      <c r="AG12" s="130">
        <f>ライフプラン表!AF10</f>
        <v>0</v>
      </c>
      <c r="AH12" s="130">
        <f>ライフプラン表!AG10</f>
        <v>0</v>
      </c>
      <c r="AI12" s="130">
        <f>ライフプラン表!AH10</f>
        <v>0</v>
      </c>
      <c r="AJ12" s="130">
        <f>ライフプラン表!AI10</f>
        <v>0</v>
      </c>
      <c r="AK12" s="130">
        <f>ライフプラン表!AJ10</f>
        <v>0</v>
      </c>
      <c r="AL12" s="130">
        <f>ライフプラン表!AK10</f>
        <v>0</v>
      </c>
      <c r="AM12" s="130">
        <f>ライフプラン表!AL10</f>
        <v>0</v>
      </c>
      <c r="AN12" s="130">
        <f>ライフプラン表!AM10</f>
        <v>0</v>
      </c>
      <c r="AO12" s="130">
        <f>ライフプラン表!AN10</f>
        <v>0</v>
      </c>
      <c r="AP12" s="130">
        <f>ライフプラン表!AO10</f>
        <v>0</v>
      </c>
      <c r="AQ12" s="130">
        <f>ライフプラン表!AP10</f>
        <v>0</v>
      </c>
      <c r="AR12" s="130">
        <f>ライフプラン表!AQ10</f>
        <v>0</v>
      </c>
      <c r="AS12" s="130">
        <f>ライフプラン表!AR10</f>
        <v>0</v>
      </c>
      <c r="AT12" s="130">
        <f>ライフプラン表!AS10</f>
        <v>0</v>
      </c>
      <c r="AU12" s="130">
        <f>ライフプラン表!AT10</f>
        <v>0</v>
      </c>
      <c r="AV12" s="130">
        <f>ライフプラン表!AU10</f>
        <v>0</v>
      </c>
      <c r="AW12" s="130">
        <f>ライフプラン表!AV10</f>
        <v>0</v>
      </c>
      <c r="AX12" s="130">
        <f>ライフプラン表!AW10</f>
        <v>0</v>
      </c>
      <c r="AY12" s="130">
        <f>ライフプラン表!AX10</f>
        <v>0</v>
      </c>
      <c r="AZ12" s="130">
        <f>ライフプラン表!AY10</f>
        <v>0</v>
      </c>
      <c r="BA12" s="130">
        <f>ライフプラン表!AZ10</f>
        <v>0</v>
      </c>
      <c r="BB12" s="130">
        <f>ライフプラン表!BA10</f>
        <v>0</v>
      </c>
      <c r="BC12" s="131">
        <f>ライフプラン表!BB10</f>
        <v>0</v>
      </c>
    </row>
    <row r="15" spans="2:55" ht="13.2" x14ac:dyDescent="0.15">
      <c r="D15" s="117" t="s">
        <v>122</v>
      </c>
    </row>
    <row r="18" spans="4:55" x14ac:dyDescent="0.15">
      <c r="D18" t="s">
        <v>69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</row>
    <row r="21" spans="4:55" x14ac:dyDescent="0.15">
      <c r="D21" s="71" t="s">
        <v>120</v>
      </c>
      <c r="E21" s="71">
        <f>IF(E10=0,0,IF(E10&lt;2,1,IF(E10&gt;=12,0,2)))</f>
        <v>0</v>
      </c>
      <c r="F21" s="71">
        <f t="shared" ref="F21:BC21" si="1">IF(F10=0,0,IF(F10&lt;2,1,IF(F10&gt;=12,0,2)))</f>
        <v>0</v>
      </c>
      <c r="G21" s="71">
        <f t="shared" si="1"/>
        <v>0</v>
      </c>
      <c r="H21" s="71">
        <f t="shared" si="1"/>
        <v>0</v>
      </c>
      <c r="I21" s="71">
        <f t="shared" si="1"/>
        <v>0</v>
      </c>
      <c r="J21" s="71">
        <f t="shared" si="1"/>
        <v>0</v>
      </c>
      <c r="K21" s="71">
        <f t="shared" si="1"/>
        <v>0</v>
      </c>
      <c r="L21" s="71">
        <f t="shared" si="1"/>
        <v>0</v>
      </c>
      <c r="M21" s="71">
        <f t="shared" si="1"/>
        <v>0</v>
      </c>
      <c r="N21" s="71">
        <f t="shared" si="1"/>
        <v>0</v>
      </c>
      <c r="O21" s="71">
        <f t="shared" si="1"/>
        <v>0</v>
      </c>
      <c r="P21" s="71">
        <f t="shared" si="1"/>
        <v>0</v>
      </c>
      <c r="Q21" s="71">
        <f t="shared" si="1"/>
        <v>0</v>
      </c>
      <c r="R21" s="71">
        <f t="shared" si="1"/>
        <v>0</v>
      </c>
      <c r="S21" s="71">
        <f t="shared" si="1"/>
        <v>0</v>
      </c>
      <c r="T21" s="71">
        <f t="shared" si="1"/>
        <v>0</v>
      </c>
      <c r="U21" s="71">
        <f t="shared" si="1"/>
        <v>0</v>
      </c>
      <c r="V21" s="71">
        <f t="shared" si="1"/>
        <v>0</v>
      </c>
      <c r="W21" s="71">
        <f t="shared" si="1"/>
        <v>0</v>
      </c>
      <c r="X21" s="71">
        <f t="shared" si="1"/>
        <v>0</v>
      </c>
      <c r="Y21" s="71">
        <f t="shared" si="1"/>
        <v>0</v>
      </c>
      <c r="Z21" s="71">
        <f t="shared" si="1"/>
        <v>0</v>
      </c>
      <c r="AA21" s="71">
        <f t="shared" si="1"/>
        <v>0</v>
      </c>
      <c r="AB21" s="71">
        <f t="shared" si="1"/>
        <v>0</v>
      </c>
      <c r="AC21" s="71">
        <f t="shared" si="1"/>
        <v>0</v>
      </c>
      <c r="AD21" s="71">
        <f t="shared" si="1"/>
        <v>0</v>
      </c>
      <c r="AE21" s="71">
        <f t="shared" si="1"/>
        <v>0</v>
      </c>
      <c r="AF21" s="71">
        <f t="shared" si="1"/>
        <v>0</v>
      </c>
      <c r="AG21" s="71">
        <f t="shared" si="1"/>
        <v>0</v>
      </c>
      <c r="AH21" s="71">
        <f t="shared" si="1"/>
        <v>0</v>
      </c>
      <c r="AI21" s="71">
        <f t="shared" si="1"/>
        <v>0</v>
      </c>
      <c r="AJ21" s="71">
        <f t="shared" si="1"/>
        <v>0</v>
      </c>
      <c r="AK21" s="71">
        <f t="shared" si="1"/>
        <v>0</v>
      </c>
      <c r="AL21" s="71">
        <f t="shared" si="1"/>
        <v>0</v>
      </c>
      <c r="AM21" s="71">
        <f t="shared" si="1"/>
        <v>0</v>
      </c>
      <c r="AN21" s="71">
        <f t="shared" si="1"/>
        <v>0</v>
      </c>
      <c r="AO21" s="71">
        <f t="shared" si="1"/>
        <v>0</v>
      </c>
      <c r="AP21" s="71">
        <f t="shared" si="1"/>
        <v>0</v>
      </c>
      <c r="AQ21" s="71">
        <f t="shared" si="1"/>
        <v>0</v>
      </c>
      <c r="AR21" s="71">
        <f t="shared" si="1"/>
        <v>0</v>
      </c>
      <c r="AS21" s="71">
        <f t="shared" si="1"/>
        <v>0</v>
      </c>
      <c r="AT21" s="71">
        <f t="shared" si="1"/>
        <v>0</v>
      </c>
      <c r="AU21" s="71">
        <f t="shared" si="1"/>
        <v>0</v>
      </c>
      <c r="AV21" s="71">
        <f t="shared" si="1"/>
        <v>0</v>
      </c>
      <c r="AW21" s="71">
        <f t="shared" si="1"/>
        <v>0</v>
      </c>
      <c r="AX21" s="71">
        <f t="shared" si="1"/>
        <v>0</v>
      </c>
      <c r="AY21" s="71">
        <f t="shared" si="1"/>
        <v>0</v>
      </c>
      <c r="AZ21" s="71">
        <f t="shared" si="1"/>
        <v>0</v>
      </c>
      <c r="BA21" s="71">
        <f t="shared" si="1"/>
        <v>0</v>
      </c>
      <c r="BB21" s="71">
        <f t="shared" si="1"/>
        <v>0</v>
      </c>
      <c r="BC21" s="71">
        <f t="shared" si="1"/>
        <v>0</v>
      </c>
    </row>
    <row r="22" spans="4:55" x14ac:dyDescent="0.15">
      <c r="D22" s="71" t="s">
        <v>123</v>
      </c>
      <c r="E22" s="71">
        <f>IF(E11=0,0,IF(E11&lt;2,1,IF(E11&gt;=12,0,2)))</f>
        <v>0</v>
      </c>
      <c r="F22" s="71">
        <f t="shared" ref="F22:BC22" si="2">IF(F11=0,0,IF(F11&lt;2,1,IF(F11&gt;=12,0,2)))</f>
        <v>0</v>
      </c>
      <c r="G22" s="71">
        <f t="shared" si="2"/>
        <v>0</v>
      </c>
      <c r="H22" s="71">
        <f t="shared" si="2"/>
        <v>0</v>
      </c>
      <c r="I22" s="71">
        <f t="shared" si="2"/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71">
        <f t="shared" si="2"/>
        <v>0</v>
      </c>
      <c r="P22" s="71">
        <f t="shared" si="2"/>
        <v>0</v>
      </c>
      <c r="Q22" s="71">
        <f t="shared" si="2"/>
        <v>0</v>
      </c>
      <c r="R22" s="71">
        <f t="shared" si="2"/>
        <v>0</v>
      </c>
      <c r="S22" s="71">
        <f t="shared" si="2"/>
        <v>0</v>
      </c>
      <c r="T22" s="71">
        <f t="shared" si="2"/>
        <v>0</v>
      </c>
      <c r="U22" s="71">
        <f t="shared" si="2"/>
        <v>0</v>
      </c>
      <c r="V22" s="71">
        <f t="shared" si="2"/>
        <v>0</v>
      </c>
      <c r="W22" s="71">
        <f t="shared" si="2"/>
        <v>0</v>
      </c>
      <c r="X22" s="71">
        <f t="shared" si="2"/>
        <v>0</v>
      </c>
      <c r="Y22" s="71">
        <f t="shared" si="2"/>
        <v>0</v>
      </c>
      <c r="Z22" s="71">
        <f t="shared" si="2"/>
        <v>0</v>
      </c>
      <c r="AA22" s="71">
        <f t="shared" si="2"/>
        <v>0</v>
      </c>
      <c r="AB22" s="71">
        <f t="shared" si="2"/>
        <v>0</v>
      </c>
      <c r="AC22" s="71">
        <f t="shared" si="2"/>
        <v>0</v>
      </c>
      <c r="AD22" s="71">
        <f t="shared" si="2"/>
        <v>0</v>
      </c>
      <c r="AE22" s="71">
        <f t="shared" si="2"/>
        <v>0</v>
      </c>
      <c r="AF22" s="71">
        <f t="shared" si="2"/>
        <v>0</v>
      </c>
      <c r="AG22" s="71">
        <f t="shared" si="2"/>
        <v>0</v>
      </c>
      <c r="AH22" s="71">
        <f t="shared" si="2"/>
        <v>0</v>
      </c>
      <c r="AI22" s="71">
        <f t="shared" si="2"/>
        <v>0</v>
      </c>
      <c r="AJ22" s="71">
        <f t="shared" si="2"/>
        <v>0</v>
      </c>
      <c r="AK22" s="71">
        <f t="shared" si="2"/>
        <v>0</v>
      </c>
      <c r="AL22" s="71">
        <f t="shared" si="2"/>
        <v>0</v>
      </c>
      <c r="AM22" s="71">
        <f t="shared" si="2"/>
        <v>0</v>
      </c>
      <c r="AN22" s="71">
        <f t="shared" si="2"/>
        <v>0</v>
      </c>
      <c r="AO22" s="71">
        <f t="shared" si="2"/>
        <v>0</v>
      </c>
      <c r="AP22" s="71">
        <f t="shared" si="2"/>
        <v>0</v>
      </c>
      <c r="AQ22" s="71">
        <f t="shared" si="2"/>
        <v>0</v>
      </c>
      <c r="AR22" s="71">
        <f t="shared" si="2"/>
        <v>0</v>
      </c>
      <c r="AS22" s="71">
        <f t="shared" si="2"/>
        <v>0</v>
      </c>
      <c r="AT22" s="71">
        <f t="shared" si="2"/>
        <v>0</v>
      </c>
      <c r="AU22" s="71">
        <f t="shared" si="2"/>
        <v>0</v>
      </c>
      <c r="AV22" s="71">
        <f t="shared" si="2"/>
        <v>0</v>
      </c>
      <c r="AW22" s="71">
        <f t="shared" si="2"/>
        <v>0</v>
      </c>
      <c r="AX22" s="71">
        <f t="shared" si="2"/>
        <v>0</v>
      </c>
      <c r="AY22" s="71">
        <f t="shared" si="2"/>
        <v>0</v>
      </c>
      <c r="AZ22" s="71">
        <f t="shared" si="2"/>
        <v>0</v>
      </c>
      <c r="BA22" s="71">
        <f t="shared" si="2"/>
        <v>0</v>
      </c>
      <c r="BB22" s="71">
        <f t="shared" si="2"/>
        <v>0</v>
      </c>
      <c r="BC22" s="71">
        <f t="shared" si="2"/>
        <v>0</v>
      </c>
    </row>
    <row r="23" spans="4:55" x14ac:dyDescent="0.15">
      <c r="D23" s="71"/>
      <c r="E23" s="71">
        <f>IF(E12=0,0,IF(E12&lt;2,1,IF(E12&gt;=12,0,2)))</f>
        <v>0</v>
      </c>
      <c r="F23" s="71">
        <f t="shared" ref="F23:BC23" si="3">IF(F12=0,0,IF(F12&lt;2,1,IF(F12&gt;=12,0,2)))</f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 t="shared" si="3"/>
        <v>0</v>
      </c>
      <c r="L23" s="71">
        <f t="shared" si="3"/>
        <v>0</v>
      </c>
      <c r="M23" s="71">
        <f t="shared" si="3"/>
        <v>0</v>
      </c>
      <c r="N23" s="71">
        <f t="shared" si="3"/>
        <v>0</v>
      </c>
      <c r="O23" s="71">
        <f t="shared" si="3"/>
        <v>0</v>
      </c>
      <c r="P23" s="71">
        <f t="shared" si="3"/>
        <v>0</v>
      </c>
      <c r="Q23" s="71">
        <f t="shared" si="3"/>
        <v>0</v>
      </c>
      <c r="R23" s="71">
        <f t="shared" si="3"/>
        <v>0</v>
      </c>
      <c r="S23" s="71">
        <f t="shared" si="3"/>
        <v>0</v>
      </c>
      <c r="T23" s="71">
        <f t="shared" si="3"/>
        <v>0</v>
      </c>
      <c r="U23" s="71">
        <f t="shared" si="3"/>
        <v>0</v>
      </c>
      <c r="V23" s="71">
        <f t="shared" si="3"/>
        <v>0</v>
      </c>
      <c r="W23" s="71">
        <f t="shared" si="3"/>
        <v>0</v>
      </c>
      <c r="X23" s="71">
        <f t="shared" si="3"/>
        <v>0</v>
      </c>
      <c r="Y23" s="71">
        <f t="shared" si="3"/>
        <v>0</v>
      </c>
      <c r="Z23" s="71">
        <f t="shared" si="3"/>
        <v>0</v>
      </c>
      <c r="AA23" s="71">
        <f t="shared" si="3"/>
        <v>0</v>
      </c>
      <c r="AB23" s="71">
        <f t="shared" si="3"/>
        <v>0</v>
      </c>
      <c r="AC23" s="71">
        <f t="shared" si="3"/>
        <v>0</v>
      </c>
      <c r="AD23" s="71">
        <f t="shared" si="3"/>
        <v>0</v>
      </c>
      <c r="AE23" s="71">
        <f t="shared" si="3"/>
        <v>0</v>
      </c>
      <c r="AF23" s="71">
        <f t="shared" si="3"/>
        <v>0</v>
      </c>
      <c r="AG23" s="71">
        <f t="shared" si="3"/>
        <v>0</v>
      </c>
      <c r="AH23" s="71">
        <f t="shared" si="3"/>
        <v>0</v>
      </c>
      <c r="AI23" s="71">
        <f t="shared" si="3"/>
        <v>0</v>
      </c>
      <c r="AJ23" s="71">
        <f t="shared" si="3"/>
        <v>0</v>
      </c>
      <c r="AK23" s="71">
        <f t="shared" si="3"/>
        <v>0</v>
      </c>
      <c r="AL23" s="71">
        <f t="shared" si="3"/>
        <v>0</v>
      </c>
      <c r="AM23" s="71">
        <f t="shared" si="3"/>
        <v>0</v>
      </c>
      <c r="AN23" s="71">
        <f t="shared" si="3"/>
        <v>0</v>
      </c>
      <c r="AO23" s="71">
        <f t="shared" si="3"/>
        <v>0</v>
      </c>
      <c r="AP23" s="71">
        <f t="shared" si="3"/>
        <v>0</v>
      </c>
      <c r="AQ23" s="71">
        <f t="shared" si="3"/>
        <v>0</v>
      </c>
      <c r="AR23" s="71">
        <f t="shared" si="3"/>
        <v>0</v>
      </c>
      <c r="AS23" s="71">
        <f t="shared" si="3"/>
        <v>0</v>
      </c>
      <c r="AT23" s="71">
        <f t="shared" si="3"/>
        <v>0</v>
      </c>
      <c r="AU23" s="71">
        <f t="shared" si="3"/>
        <v>0</v>
      </c>
      <c r="AV23" s="71">
        <f t="shared" si="3"/>
        <v>0</v>
      </c>
      <c r="AW23" s="71">
        <f t="shared" si="3"/>
        <v>0</v>
      </c>
      <c r="AX23" s="71">
        <f t="shared" si="3"/>
        <v>0</v>
      </c>
      <c r="AY23" s="71">
        <f t="shared" si="3"/>
        <v>0</v>
      </c>
      <c r="AZ23" s="71">
        <f t="shared" si="3"/>
        <v>0</v>
      </c>
      <c r="BA23" s="71">
        <f t="shared" si="3"/>
        <v>0</v>
      </c>
      <c r="BB23" s="71">
        <f t="shared" si="3"/>
        <v>0</v>
      </c>
      <c r="BC23" s="71">
        <f t="shared" si="3"/>
        <v>0</v>
      </c>
    </row>
    <row r="25" spans="4:55" x14ac:dyDescent="0.15">
      <c r="D25" s="71" t="s">
        <v>124</v>
      </c>
      <c r="E25" s="132">
        <f>IF(COUNTIF(E21:E23,1),1,IF(COUNTIF(E21:E23,2),0.25,0))</f>
        <v>0</v>
      </c>
      <c r="F25" s="132">
        <f t="shared" ref="F25:BC25" si="4">IF(COUNTIF(F21:F23,1),1,IF(COUNTIF(F21:F23,2),0.25,0))</f>
        <v>0</v>
      </c>
      <c r="G25" s="132">
        <f t="shared" si="4"/>
        <v>0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K25" s="132">
        <f t="shared" si="4"/>
        <v>0</v>
      </c>
      <c r="L25" s="132">
        <f t="shared" si="4"/>
        <v>0</v>
      </c>
      <c r="M25" s="132">
        <f t="shared" si="4"/>
        <v>0</v>
      </c>
      <c r="N25" s="132">
        <f t="shared" si="4"/>
        <v>0</v>
      </c>
      <c r="O25" s="132">
        <f t="shared" si="4"/>
        <v>0</v>
      </c>
      <c r="P25" s="132">
        <f t="shared" si="4"/>
        <v>0</v>
      </c>
      <c r="Q25" s="132">
        <f t="shared" si="4"/>
        <v>0</v>
      </c>
      <c r="R25" s="132">
        <f t="shared" si="4"/>
        <v>0</v>
      </c>
      <c r="S25" s="132">
        <f t="shared" si="4"/>
        <v>0</v>
      </c>
      <c r="T25" s="132">
        <f t="shared" si="4"/>
        <v>0</v>
      </c>
      <c r="U25" s="132">
        <f t="shared" si="4"/>
        <v>0</v>
      </c>
      <c r="V25" s="132">
        <f t="shared" si="4"/>
        <v>0</v>
      </c>
      <c r="W25" s="132">
        <f t="shared" si="4"/>
        <v>0</v>
      </c>
      <c r="X25" s="132">
        <f t="shared" si="4"/>
        <v>0</v>
      </c>
      <c r="Y25" s="132">
        <f t="shared" si="4"/>
        <v>0</v>
      </c>
      <c r="Z25" s="132">
        <f t="shared" si="4"/>
        <v>0</v>
      </c>
      <c r="AA25" s="132">
        <f t="shared" si="4"/>
        <v>0</v>
      </c>
      <c r="AB25" s="132">
        <f t="shared" si="4"/>
        <v>0</v>
      </c>
      <c r="AC25" s="132">
        <f t="shared" si="4"/>
        <v>0</v>
      </c>
      <c r="AD25" s="132">
        <f t="shared" si="4"/>
        <v>0</v>
      </c>
      <c r="AE25" s="132">
        <f t="shared" si="4"/>
        <v>0</v>
      </c>
      <c r="AF25" s="132">
        <f t="shared" si="4"/>
        <v>0</v>
      </c>
      <c r="AG25" s="132">
        <f t="shared" si="4"/>
        <v>0</v>
      </c>
      <c r="AH25" s="132">
        <f t="shared" si="4"/>
        <v>0</v>
      </c>
      <c r="AI25" s="132">
        <f t="shared" si="4"/>
        <v>0</v>
      </c>
      <c r="AJ25" s="132">
        <f t="shared" si="4"/>
        <v>0</v>
      </c>
      <c r="AK25" s="132">
        <f t="shared" si="4"/>
        <v>0</v>
      </c>
      <c r="AL25" s="132">
        <f t="shared" si="4"/>
        <v>0</v>
      </c>
      <c r="AM25" s="132">
        <f t="shared" si="4"/>
        <v>0</v>
      </c>
      <c r="AN25" s="132">
        <f t="shared" si="4"/>
        <v>0</v>
      </c>
      <c r="AO25" s="132">
        <f t="shared" si="4"/>
        <v>0</v>
      </c>
      <c r="AP25" s="132">
        <f t="shared" si="4"/>
        <v>0</v>
      </c>
      <c r="AQ25" s="132">
        <f t="shared" si="4"/>
        <v>0</v>
      </c>
      <c r="AR25" s="132">
        <f t="shared" si="4"/>
        <v>0</v>
      </c>
      <c r="AS25" s="132">
        <f t="shared" si="4"/>
        <v>0</v>
      </c>
      <c r="AT25" s="132">
        <f t="shared" si="4"/>
        <v>0</v>
      </c>
      <c r="AU25" s="132">
        <f t="shared" si="4"/>
        <v>0</v>
      </c>
      <c r="AV25" s="132">
        <f t="shared" si="4"/>
        <v>0</v>
      </c>
      <c r="AW25" s="132">
        <f t="shared" si="4"/>
        <v>0</v>
      </c>
      <c r="AX25" s="132">
        <f t="shared" si="4"/>
        <v>0</v>
      </c>
      <c r="AY25" s="132">
        <f t="shared" si="4"/>
        <v>0</v>
      </c>
      <c r="AZ25" s="132">
        <f t="shared" si="4"/>
        <v>0</v>
      </c>
      <c r="BA25" s="132">
        <f t="shared" si="4"/>
        <v>0</v>
      </c>
      <c r="BB25" s="132">
        <f t="shared" si="4"/>
        <v>0</v>
      </c>
      <c r="BC25" s="132">
        <f t="shared" si="4"/>
        <v>0</v>
      </c>
    </row>
  </sheetData>
  <sheetProtection algorithmName="SHA-512" hashValue="VU+1b4w1pkFqbIb2Gb1I/IMdiZ7vQwf+9ttBTRtLPteVpxDYVzzd7F+ixEULPRkC1j95OOy8RHNClF90l5hhJA==" saltValue="kJFoMwdI75O63Zsnbdi99g==" spinCount="100000" sheet="1" objects="1" scenarios="1"/>
  <mergeCells count="1">
    <mergeCell ref="C9:D9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1209-085D-4069-AE41-5B625569444D}">
  <dimension ref="B3:J23"/>
  <sheetViews>
    <sheetView showGridLines="0" zoomScale="115" zoomScaleNormal="115" workbookViewId="0">
      <selection activeCell="C2" sqref="C2"/>
    </sheetView>
  </sheetViews>
  <sheetFormatPr defaultRowHeight="12" x14ac:dyDescent="0.15"/>
  <cols>
    <col min="2" max="2" width="7.33203125" bestFit="1" customWidth="1"/>
    <col min="3" max="3" width="25.88671875" bestFit="1" customWidth="1"/>
  </cols>
  <sheetData>
    <row r="3" spans="2:10" x14ac:dyDescent="0.15">
      <c r="B3" t="s">
        <v>147</v>
      </c>
    </row>
    <row r="4" spans="2:10" x14ac:dyDescent="0.15">
      <c r="B4" s="71"/>
      <c r="C4" s="71" t="s">
        <v>93</v>
      </c>
      <c r="D4" s="71">
        <v>1</v>
      </c>
      <c r="E4" s="71">
        <v>2</v>
      </c>
      <c r="F4" s="71">
        <v>3</v>
      </c>
      <c r="G4" s="71">
        <v>4</v>
      </c>
      <c r="H4" s="71">
        <v>5</v>
      </c>
      <c r="J4" t="s">
        <v>173</v>
      </c>
    </row>
    <row r="5" spans="2:10" x14ac:dyDescent="0.15">
      <c r="B5" s="71" t="s">
        <v>91</v>
      </c>
      <c r="C5" s="71"/>
      <c r="D5" s="73">
        <v>40000</v>
      </c>
      <c r="E5" s="73">
        <v>80000</v>
      </c>
      <c r="F5" s="73">
        <v>85000</v>
      </c>
      <c r="G5" s="73">
        <v>90000</v>
      </c>
      <c r="H5" s="73">
        <v>110000</v>
      </c>
    </row>
    <row r="6" spans="2:10" x14ac:dyDescent="0.15">
      <c r="B6" s="71" t="s">
        <v>92</v>
      </c>
      <c r="C6" s="71"/>
      <c r="D6" s="73">
        <v>10000</v>
      </c>
      <c r="E6" s="73">
        <v>15000</v>
      </c>
      <c r="F6" s="73">
        <v>15000</v>
      </c>
      <c r="G6" s="73">
        <v>15000</v>
      </c>
      <c r="H6" s="73">
        <v>15000</v>
      </c>
    </row>
    <row r="7" spans="2:10" x14ac:dyDescent="0.15">
      <c r="B7" s="71" t="s">
        <v>132</v>
      </c>
      <c r="C7" s="71"/>
      <c r="D7" s="73">
        <v>30000</v>
      </c>
      <c r="E7" s="73">
        <v>30000</v>
      </c>
      <c r="F7" s="73">
        <v>35000</v>
      </c>
      <c r="G7" s="73">
        <v>35000</v>
      </c>
      <c r="H7" s="73">
        <v>35000</v>
      </c>
    </row>
    <row r="8" spans="2:10" x14ac:dyDescent="0.15">
      <c r="B8" s="101"/>
      <c r="C8" s="101"/>
      <c r="D8" s="102"/>
      <c r="E8" s="102"/>
      <c r="F8" s="102"/>
      <c r="G8" s="102"/>
      <c r="H8" s="102"/>
    </row>
    <row r="9" spans="2:10" s="31" customFormat="1" x14ac:dyDescent="0.15">
      <c r="B9" s="101"/>
      <c r="C9" s="101"/>
      <c r="D9" s="102"/>
      <c r="E9" s="102"/>
      <c r="F9" s="102"/>
      <c r="G9" s="102"/>
      <c r="H9" s="102"/>
    </row>
    <row r="10" spans="2:10" x14ac:dyDescent="0.15">
      <c r="B10" s="1"/>
      <c r="C10" s="76"/>
      <c r="D10" s="170">
        <f>SUM(D5:D7)</f>
        <v>80000</v>
      </c>
      <c r="E10" s="170">
        <f>SUM(E5:E7)</f>
        <v>125000</v>
      </c>
      <c r="F10" s="170">
        <f>SUM(F5:F7)</f>
        <v>135000</v>
      </c>
      <c r="G10" s="170">
        <f>SUM(G5:G7)</f>
        <v>140000</v>
      </c>
      <c r="H10" s="170">
        <f>SUM(H5:H7)</f>
        <v>160000</v>
      </c>
    </row>
    <row r="11" spans="2:10" x14ac:dyDescent="0.15">
      <c r="C11" s="76" t="s">
        <v>61</v>
      </c>
      <c r="D11" s="103">
        <f>(D10*12)/10000</f>
        <v>96</v>
      </c>
      <c r="E11" s="103">
        <f>(E10*12)/10000</f>
        <v>150</v>
      </c>
      <c r="F11" s="103">
        <f>(F10*12)/10000</f>
        <v>162</v>
      </c>
      <c r="G11" s="103">
        <f>(G10*12)/10000</f>
        <v>168</v>
      </c>
      <c r="H11" s="103">
        <f>(H10*12)/10000</f>
        <v>192</v>
      </c>
    </row>
    <row r="15" spans="2:10" x14ac:dyDescent="0.15">
      <c r="B15" t="s">
        <v>134</v>
      </c>
    </row>
    <row r="16" spans="2:10" x14ac:dyDescent="0.15">
      <c r="B16" s="71"/>
      <c r="C16" s="71" t="s">
        <v>93</v>
      </c>
      <c r="D16" s="71">
        <v>1</v>
      </c>
      <c r="E16" s="71">
        <v>2</v>
      </c>
      <c r="F16" s="71">
        <v>3</v>
      </c>
      <c r="G16" s="71">
        <v>4</v>
      </c>
      <c r="H16" s="71">
        <v>5</v>
      </c>
    </row>
    <row r="17" spans="2:8" x14ac:dyDescent="0.15">
      <c r="B17" s="71" t="s">
        <v>91</v>
      </c>
      <c r="C17" s="71"/>
      <c r="D17" s="73">
        <v>30000</v>
      </c>
      <c r="E17" s="73">
        <v>50000</v>
      </c>
      <c r="F17" s="73">
        <v>60000</v>
      </c>
      <c r="G17" s="73">
        <v>70000</v>
      </c>
      <c r="H17" s="73">
        <v>80000</v>
      </c>
    </row>
    <row r="18" spans="2:8" x14ac:dyDescent="0.15">
      <c r="B18" s="71" t="s">
        <v>92</v>
      </c>
      <c r="C18" s="71"/>
      <c r="D18" s="73">
        <v>5000</v>
      </c>
      <c r="E18" s="73">
        <v>5000</v>
      </c>
      <c r="F18" s="73">
        <v>7500</v>
      </c>
      <c r="G18" s="73">
        <v>7500</v>
      </c>
      <c r="H18" s="73">
        <v>7500</v>
      </c>
    </row>
    <row r="19" spans="2:8" x14ac:dyDescent="0.15">
      <c r="B19" s="71" t="s">
        <v>132</v>
      </c>
      <c r="C19" s="71"/>
      <c r="D19" s="73">
        <v>20000</v>
      </c>
      <c r="E19" s="73">
        <v>20000</v>
      </c>
      <c r="F19" s="73">
        <v>25000</v>
      </c>
      <c r="G19" s="73">
        <v>25000</v>
      </c>
      <c r="H19" s="73">
        <v>25000</v>
      </c>
    </row>
    <row r="20" spans="2:8" x14ac:dyDescent="0.15">
      <c r="B20" s="101"/>
      <c r="C20" s="101"/>
      <c r="D20" s="102"/>
      <c r="E20" s="102"/>
      <c r="F20" s="102"/>
      <c r="G20" s="102"/>
      <c r="H20" s="102"/>
    </row>
    <row r="21" spans="2:8" x14ac:dyDescent="0.15">
      <c r="B21" s="101"/>
      <c r="C21" s="101"/>
      <c r="D21" s="102"/>
      <c r="E21" s="102"/>
      <c r="F21" s="102"/>
      <c r="G21" s="102"/>
      <c r="H21" s="102"/>
    </row>
    <row r="22" spans="2:8" x14ac:dyDescent="0.15">
      <c r="B22" s="1"/>
      <c r="C22" s="76"/>
      <c r="D22" s="170">
        <f>SUM(D17:D19)</f>
        <v>55000</v>
      </c>
      <c r="E22" s="170">
        <f>SUM(E17:E19)</f>
        <v>75000</v>
      </c>
      <c r="F22" s="170">
        <f>SUM(F17:F19)</f>
        <v>92500</v>
      </c>
      <c r="G22" s="170">
        <f>SUM(G17:G19)</f>
        <v>102500</v>
      </c>
      <c r="H22" s="170">
        <f>SUM(H17:H19)</f>
        <v>112500</v>
      </c>
    </row>
    <row r="23" spans="2:8" x14ac:dyDescent="0.15">
      <c r="C23" s="76" t="s">
        <v>61</v>
      </c>
      <c r="D23" s="103">
        <f>(D22*12)/10000</f>
        <v>66</v>
      </c>
      <c r="E23" s="103">
        <f>(E22*12)/10000</f>
        <v>90</v>
      </c>
      <c r="F23" s="103">
        <f>(F22*12)/10000</f>
        <v>111</v>
      </c>
      <c r="G23" s="103">
        <f>(G22*12)/10000</f>
        <v>123</v>
      </c>
      <c r="H23" s="103">
        <f>(H22*12)/10000</f>
        <v>135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2635-BB05-45F0-8698-5625013F6B34}">
  <dimension ref="C4:X21"/>
  <sheetViews>
    <sheetView showGridLines="0" zoomScale="130" zoomScaleNormal="130" workbookViewId="0"/>
  </sheetViews>
  <sheetFormatPr defaultColWidth="9.109375" defaultRowHeight="12" x14ac:dyDescent="0.15"/>
  <cols>
    <col min="1" max="1" width="5.109375" style="74" customWidth="1"/>
    <col min="2" max="2" width="7.33203125" style="74" bestFit="1" customWidth="1"/>
    <col min="3" max="3" width="9.109375" style="74"/>
    <col min="4" max="4" width="9.33203125" style="74" bestFit="1" customWidth="1"/>
    <col min="5" max="5" width="7.109375" style="74" bestFit="1" customWidth="1"/>
    <col min="6" max="6" width="6.44140625" style="74" bestFit="1" customWidth="1"/>
    <col min="7" max="7" width="7.33203125" style="74" bestFit="1" customWidth="1"/>
    <col min="8" max="8" width="9.33203125" style="74" bestFit="1" customWidth="1"/>
    <col min="9" max="9" width="7.109375" style="74" bestFit="1" customWidth="1"/>
    <col min="10" max="14" width="6.44140625" style="74" bestFit="1" customWidth="1"/>
    <col min="15" max="16" width="7.44140625" style="74" bestFit="1" customWidth="1"/>
    <col min="17" max="24" width="8.44140625" style="74" bestFit="1" customWidth="1"/>
    <col min="25" max="16384" width="9.109375" style="74"/>
  </cols>
  <sheetData>
    <row r="4" spans="3:24" x14ac:dyDescent="0.15">
      <c r="C4" s="74" t="s">
        <v>147</v>
      </c>
      <c r="G4" s="74" t="s">
        <v>138</v>
      </c>
    </row>
    <row r="5" spans="3:24" x14ac:dyDescent="0.15">
      <c r="C5" s="73" t="s">
        <v>60</v>
      </c>
      <c r="D5" s="73" t="s">
        <v>96</v>
      </c>
      <c r="E5" s="73">
        <v>6000</v>
      </c>
      <c r="G5" s="73" t="s">
        <v>60</v>
      </c>
      <c r="H5" s="73" t="s">
        <v>96</v>
      </c>
      <c r="I5" s="73">
        <v>6000</v>
      </c>
    </row>
    <row r="6" spans="3:24" x14ac:dyDescent="0.15">
      <c r="C6" s="73"/>
      <c r="D6" s="73" t="s">
        <v>97</v>
      </c>
      <c r="E6" s="73">
        <v>40000</v>
      </c>
      <c r="G6" s="73"/>
      <c r="H6" s="73" t="s">
        <v>97</v>
      </c>
      <c r="I6" s="73">
        <v>30000</v>
      </c>
    </row>
    <row r="7" spans="3:24" x14ac:dyDescent="0.15">
      <c r="C7" s="73"/>
      <c r="D7" s="73" t="s">
        <v>98</v>
      </c>
      <c r="E7" s="73"/>
      <c r="G7" s="73"/>
      <c r="H7" s="73" t="s">
        <v>98</v>
      </c>
      <c r="I7" s="73"/>
    </row>
    <row r="8" spans="3:24" x14ac:dyDescent="0.15">
      <c r="C8" s="73"/>
      <c r="D8" s="73" t="s">
        <v>106</v>
      </c>
      <c r="E8" s="73">
        <f>(E5+E6)*12/10000</f>
        <v>55.2</v>
      </c>
      <c r="G8" s="73"/>
      <c r="H8" s="73" t="s">
        <v>106</v>
      </c>
      <c r="I8" s="73">
        <f>(I5+I6)*12/10000</f>
        <v>43.2</v>
      </c>
    </row>
    <row r="10" spans="3:24" x14ac:dyDescent="0.15">
      <c r="C10" s="74" t="s">
        <v>147</v>
      </c>
      <c r="G10" s="74" t="s">
        <v>134</v>
      </c>
    </row>
    <row r="11" spans="3:24" x14ac:dyDescent="0.15">
      <c r="C11" s="73" t="s">
        <v>22</v>
      </c>
      <c r="D11" s="73" t="s">
        <v>96</v>
      </c>
      <c r="E11" s="73">
        <v>6000</v>
      </c>
      <c r="G11" s="73" t="s">
        <v>22</v>
      </c>
      <c r="H11" s="73" t="s">
        <v>96</v>
      </c>
      <c r="I11" s="73">
        <v>6000</v>
      </c>
    </row>
    <row r="12" spans="3:24" x14ac:dyDescent="0.15">
      <c r="C12" s="73"/>
      <c r="D12" s="73" t="s">
        <v>97</v>
      </c>
      <c r="E12" s="73">
        <v>40000</v>
      </c>
      <c r="G12" s="73"/>
      <c r="H12" s="73" t="s">
        <v>97</v>
      </c>
      <c r="I12" s="73">
        <v>20000</v>
      </c>
    </row>
    <row r="13" spans="3:24" x14ac:dyDescent="0.15">
      <c r="C13" s="73"/>
      <c r="D13" s="73" t="s">
        <v>98</v>
      </c>
      <c r="E13" s="73"/>
      <c r="G13" s="73"/>
      <c r="H13" s="73" t="s">
        <v>98</v>
      </c>
      <c r="I13" s="73"/>
    </row>
    <row r="14" spans="3:24" x14ac:dyDescent="0.15">
      <c r="C14" s="73"/>
      <c r="D14" s="73" t="s">
        <v>106</v>
      </c>
      <c r="E14" s="73">
        <f>(E11+E12)*12/10000</f>
        <v>55.2</v>
      </c>
      <c r="G14" s="73"/>
      <c r="H14" s="73" t="s">
        <v>106</v>
      </c>
      <c r="I14" s="73">
        <f>(I11+I12)*12/10000</f>
        <v>31.2</v>
      </c>
    </row>
    <row r="16" spans="3:24" x14ac:dyDescent="0.15">
      <c r="C16" s="73" t="s">
        <v>99</v>
      </c>
      <c r="D16" s="73">
        <v>1</v>
      </c>
      <c r="E16" s="73">
        <v>2</v>
      </c>
      <c r="F16" s="73">
        <v>3</v>
      </c>
      <c r="G16" s="73">
        <v>4</v>
      </c>
      <c r="H16" s="73">
        <v>5</v>
      </c>
      <c r="I16" s="73">
        <v>6</v>
      </c>
      <c r="J16" s="73">
        <v>7</v>
      </c>
      <c r="K16" s="73">
        <v>8</v>
      </c>
      <c r="L16" s="73">
        <v>9</v>
      </c>
      <c r="M16" s="73">
        <v>10</v>
      </c>
      <c r="N16" s="73">
        <v>11</v>
      </c>
      <c r="O16" s="73">
        <v>12</v>
      </c>
      <c r="P16" s="73">
        <v>13</v>
      </c>
      <c r="Q16" s="73">
        <v>14</v>
      </c>
      <c r="R16" s="73">
        <v>15</v>
      </c>
      <c r="S16" s="73">
        <v>16</v>
      </c>
      <c r="T16" s="73">
        <v>17</v>
      </c>
      <c r="U16" s="73">
        <v>18</v>
      </c>
      <c r="V16" s="73">
        <v>19</v>
      </c>
      <c r="W16" s="73">
        <v>20</v>
      </c>
      <c r="X16" s="73">
        <v>21</v>
      </c>
    </row>
    <row r="17" spans="3:24" x14ac:dyDescent="0.15">
      <c r="C17" s="73" t="s">
        <v>96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6000</v>
      </c>
      <c r="P17" s="73">
        <v>6000</v>
      </c>
      <c r="Q17" s="73">
        <v>6000</v>
      </c>
      <c r="R17" s="73">
        <v>6000</v>
      </c>
      <c r="S17" s="73">
        <v>6000</v>
      </c>
      <c r="T17" s="73">
        <v>6000</v>
      </c>
      <c r="U17" s="73">
        <v>6000</v>
      </c>
      <c r="V17" s="73">
        <v>6000</v>
      </c>
      <c r="W17" s="73">
        <v>6000</v>
      </c>
      <c r="X17" s="73">
        <v>6000</v>
      </c>
    </row>
    <row r="18" spans="3:24" x14ac:dyDescent="0.15">
      <c r="C18" s="73" t="s">
        <v>97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100</v>
      </c>
      <c r="J18" s="73">
        <v>200</v>
      </c>
      <c r="K18" s="73">
        <v>300</v>
      </c>
      <c r="L18" s="73">
        <v>400</v>
      </c>
      <c r="M18" s="73">
        <v>500</v>
      </c>
      <c r="N18" s="73">
        <v>600</v>
      </c>
      <c r="O18" s="73">
        <v>1000</v>
      </c>
      <c r="P18" s="73">
        <v>2000</v>
      </c>
      <c r="Q18" s="73">
        <v>3000</v>
      </c>
      <c r="R18" s="73">
        <v>5000</v>
      </c>
      <c r="S18" s="73">
        <v>5000</v>
      </c>
      <c r="T18" s="73">
        <v>5000</v>
      </c>
      <c r="U18" s="73">
        <v>10000</v>
      </c>
      <c r="V18" s="73">
        <v>10000</v>
      </c>
      <c r="W18" s="73">
        <v>10000</v>
      </c>
      <c r="X18" s="73">
        <v>10000</v>
      </c>
    </row>
    <row r="19" spans="3:24" x14ac:dyDescent="0.15">
      <c r="C19" s="73" t="s">
        <v>100</v>
      </c>
      <c r="D19" s="73">
        <v>0</v>
      </c>
      <c r="E19" s="73">
        <v>0</v>
      </c>
      <c r="F19" s="73">
        <v>1000</v>
      </c>
      <c r="G19" s="73">
        <v>1000</v>
      </c>
      <c r="H19" s="73">
        <v>1000</v>
      </c>
      <c r="I19" s="73">
        <v>1000</v>
      </c>
      <c r="J19" s="73">
        <v>1000</v>
      </c>
      <c r="K19" s="73">
        <v>1000</v>
      </c>
      <c r="L19" s="73">
        <v>1000</v>
      </c>
      <c r="M19" s="73">
        <v>1000</v>
      </c>
      <c r="N19" s="73">
        <v>1000</v>
      </c>
      <c r="O19" s="73">
        <v>3000</v>
      </c>
      <c r="P19" s="73">
        <v>3000</v>
      </c>
      <c r="Q19" s="73">
        <v>3000</v>
      </c>
      <c r="R19" s="73">
        <v>10000</v>
      </c>
      <c r="S19" s="73">
        <v>10000</v>
      </c>
      <c r="T19" s="73">
        <v>10000</v>
      </c>
      <c r="U19" s="73">
        <v>10000</v>
      </c>
      <c r="V19" s="73">
        <v>10000</v>
      </c>
      <c r="W19" s="73">
        <v>10000</v>
      </c>
      <c r="X19" s="73">
        <v>10000</v>
      </c>
    </row>
    <row r="20" spans="3:24" x14ac:dyDescent="0.15">
      <c r="C20" s="73" t="s">
        <v>98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3:24" x14ac:dyDescent="0.15">
      <c r="C21" s="73" t="s">
        <v>61</v>
      </c>
      <c r="D21" s="109">
        <f>((D17+D18)*12+D19+D20)/10000</f>
        <v>0</v>
      </c>
      <c r="E21" s="109">
        <f t="shared" ref="E21:X21" si="0">((E17+E18)*12+E19+E20)/10000</f>
        <v>0</v>
      </c>
      <c r="F21" s="109">
        <f t="shared" si="0"/>
        <v>0.1</v>
      </c>
      <c r="G21" s="109">
        <f t="shared" si="0"/>
        <v>0.1</v>
      </c>
      <c r="H21" s="109">
        <f t="shared" si="0"/>
        <v>0.1</v>
      </c>
      <c r="I21" s="109">
        <f t="shared" si="0"/>
        <v>0.22</v>
      </c>
      <c r="J21" s="109">
        <f t="shared" si="0"/>
        <v>0.34</v>
      </c>
      <c r="K21" s="109">
        <f t="shared" si="0"/>
        <v>0.46</v>
      </c>
      <c r="L21" s="109">
        <f t="shared" si="0"/>
        <v>0.57999999999999996</v>
      </c>
      <c r="M21" s="109">
        <f t="shared" si="0"/>
        <v>0.7</v>
      </c>
      <c r="N21" s="109">
        <f t="shared" si="0"/>
        <v>0.82</v>
      </c>
      <c r="O21" s="109">
        <f t="shared" si="0"/>
        <v>8.6999999999999993</v>
      </c>
      <c r="P21" s="109">
        <f t="shared" si="0"/>
        <v>9.9</v>
      </c>
      <c r="Q21" s="109">
        <f t="shared" si="0"/>
        <v>11.1</v>
      </c>
      <c r="R21" s="109">
        <f t="shared" si="0"/>
        <v>14.2</v>
      </c>
      <c r="S21" s="109">
        <f t="shared" si="0"/>
        <v>14.2</v>
      </c>
      <c r="T21" s="109">
        <f t="shared" si="0"/>
        <v>14.2</v>
      </c>
      <c r="U21" s="109">
        <f t="shared" si="0"/>
        <v>20.2</v>
      </c>
      <c r="V21" s="109">
        <f t="shared" si="0"/>
        <v>20.2</v>
      </c>
      <c r="W21" s="109">
        <f t="shared" si="0"/>
        <v>20.2</v>
      </c>
      <c r="X21" s="109">
        <f t="shared" si="0"/>
        <v>20.2</v>
      </c>
    </row>
  </sheetData>
  <sheetProtection algorithmName="SHA-512" hashValue="r5+jB4aIMxm7Y/dKX6MI+ZyXgyz/nOQbCephrj2dLoJIfnA0Wo54/HW7owG8vJDnvgqmYM61ep6Ys0URvcsw6A==" saltValue="/ty4lx3/HIYh6cmiLxfc3Q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AE73-588F-475E-B86D-D19CB18DDE23}">
  <dimension ref="B2:CH30"/>
  <sheetViews>
    <sheetView showGridLines="0" zoomScaleNormal="100" workbookViewId="0">
      <selection activeCell="A8" sqref="A8:XFD8"/>
    </sheetView>
  </sheetViews>
  <sheetFormatPr defaultColWidth="9.109375" defaultRowHeight="12" x14ac:dyDescent="0.15"/>
  <cols>
    <col min="1" max="1" width="9.109375" style="110"/>
    <col min="2" max="2" width="7" style="110" bestFit="1" customWidth="1"/>
    <col min="3" max="3" width="9.109375" style="110"/>
    <col min="4" max="4" width="14.5546875" style="110" bestFit="1" customWidth="1"/>
    <col min="5" max="5" width="11.6640625" style="110" bestFit="1" customWidth="1"/>
    <col min="6" max="6" width="12.44140625" style="110" bestFit="1" customWidth="1"/>
    <col min="7" max="7" width="11.109375" style="110" bestFit="1" customWidth="1"/>
    <col min="8" max="8" width="6.6640625" style="110" bestFit="1" customWidth="1"/>
    <col min="9" max="9" width="9.109375" style="110"/>
    <col min="10" max="10" width="5.44140625" style="110" bestFit="1" customWidth="1"/>
    <col min="11" max="11" width="3.6640625" style="110" bestFit="1" customWidth="1"/>
    <col min="12" max="12" width="9.109375" style="110" bestFit="1" customWidth="1"/>
    <col min="13" max="13" width="4.6640625" style="110" bestFit="1" customWidth="1"/>
    <col min="14" max="85" width="3.6640625" style="110" bestFit="1" customWidth="1"/>
    <col min="86" max="86" width="9.109375" style="188"/>
    <col min="87" max="16384" width="9.109375" style="110"/>
  </cols>
  <sheetData>
    <row r="2" spans="2:86" x14ac:dyDescent="0.15">
      <c r="C2" s="110" t="s">
        <v>85</v>
      </c>
    </row>
    <row r="3" spans="2:86" ht="24" x14ac:dyDescent="0.15">
      <c r="B3" s="111"/>
      <c r="C3" s="111" t="s">
        <v>61</v>
      </c>
      <c r="D3" s="112" t="s">
        <v>108</v>
      </c>
      <c r="E3" s="111" t="s">
        <v>86</v>
      </c>
      <c r="F3" s="111" t="s">
        <v>87</v>
      </c>
      <c r="G3" s="111" t="s">
        <v>95</v>
      </c>
      <c r="H3" s="111" t="s">
        <v>88</v>
      </c>
      <c r="I3" s="111" t="s">
        <v>89</v>
      </c>
      <c r="J3" s="111" t="s">
        <v>90</v>
      </c>
      <c r="L3" s="111" t="s">
        <v>107</v>
      </c>
      <c r="M3" s="111">
        <v>18</v>
      </c>
      <c r="N3" s="111">
        <f>M3+1</f>
        <v>19</v>
      </c>
      <c r="O3" s="111">
        <f t="shared" ref="O3:BZ3" si="0">N3+1</f>
        <v>20</v>
      </c>
      <c r="P3" s="111">
        <f t="shared" si="0"/>
        <v>21</v>
      </c>
      <c r="Q3" s="111">
        <f t="shared" si="0"/>
        <v>22</v>
      </c>
      <c r="R3" s="111">
        <f t="shared" si="0"/>
        <v>23</v>
      </c>
      <c r="S3" s="111">
        <f t="shared" si="0"/>
        <v>24</v>
      </c>
      <c r="T3" s="111">
        <f t="shared" si="0"/>
        <v>25</v>
      </c>
      <c r="U3" s="111">
        <f t="shared" si="0"/>
        <v>26</v>
      </c>
      <c r="V3" s="111">
        <f t="shared" si="0"/>
        <v>27</v>
      </c>
      <c r="W3" s="111">
        <f t="shared" si="0"/>
        <v>28</v>
      </c>
      <c r="X3" s="111">
        <f t="shared" si="0"/>
        <v>29</v>
      </c>
      <c r="Y3" s="111">
        <f t="shared" si="0"/>
        <v>30</v>
      </c>
      <c r="Z3" s="111">
        <f t="shared" si="0"/>
        <v>31</v>
      </c>
      <c r="AA3" s="111">
        <f t="shared" si="0"/>
        <v>32</v>
      </c>
      <c r="AB3" s="111">
        <f t="shared" si="0"/>
        <v>33</v>
      </c>
      <c r="AC3" s="111">
        <f t="shared" si="0"/>
        <v>34</v>
      </c>
      <c r="AD3" s="111">
        <f t="shared" si="0"/>
        <v>35</v>
      </c>
      <c r="AE3" s="111">
        <f t="shared" si="0"/>
        <v>36</v>
      </c>
      <c r="AF3" s="111">
        <f t="shared" si="0"/>
        <v>37</v>
      </c>
      <c r="AG3" s="111">
        <f t="shared" si="0"/>
        <v>38</v>
      </c>
      <c r="AH3" s="111">
        <f t="shared" si="0"/>
        <v>39</v>
      </c>
      <c r="AI3" s="111">
        <f t="shared" si="0"/>
        <v>40</v>
      </c>
      <c r="AJ3" s="111">
        <f t="shared" si="0"/>
        <v>41</v>
      </c>
      <c r="AK3" s="111">
        <f t="shared" si="0"/>
        <v>42</v>
      </c>
      <c r="AL3" s="111">
        <f t="shared" si="0"/>
        <v>43</v>
      </c>
      <c r="AM3" s="111">
        <f t="shared" si="0"/>
        <v>44</v>
      </c>
      <c r="AN3" s="111">
        <f t="shared" si="0"/>
        <v>45</v>
      </c>
      <c r="AO3" s="111">
        <f t="shared" si="0"/>
        <v>46</v>
      </c>
      <c r="AP3" s="111">
        <f t="shared" si="0"/>
        <v>47</v>
      </c>
      <c r="AQ3" s="111">
        <f t="shared" si="0"/>
        <v>48</v>
      </c>
      <c r="AR3" s="111">
        <f t="shared" si="0"/>
        <v>49</v>
      </c>
      <c r="AS3" s="111">
        <f t="shared" si="0"/>
        <v>50</v>
      </c>
      <c r="AT3" s="111">
        <f t="shared" si="0"/>
        <v>51</v>
      </c>
      <c r="AU3" s="111">
        <f t="shared" si="0"/>
        <v>52</v>
      </c>
      <c r="AV3" s="111">
        <f t="shared" si="0"/>
        <v>53</v>
      </c>
      <c r="AW3" s="111">
        <f t="shared" si="0"/>
        <v>54</v>
      </c>
      <c r="AX3" s="111">
        <f t="shared" si="0"/>
        <v>55</v>
      </c>
      <c r="AY3" s="111">
        <f t="shared" si="0"/>
        <v>56</v>
      </c>
      <c r="AZ3" s="111">
        <f t="shared" si="0"/>
        <v>57</v>
      </c>
      <c r="BA3" s="111">
        <f t="shared" si="0"/>
        <v>58</v>
      </c>
      <c r="BB3" s="111">
        <f t="shared" si="0"/>
        <v>59</v>
      </c>
      <c r="BC3" s="111">
        <f t="shared" si="0"/>
        <v>60</v>
      </c>
      <c r="BD3" s="111">
        <f t="shared" si="0"/>
        <v>61</v>
      </c>
      <c r="BE3" s="111">
        <f t="shared" si="0"/>
        <v>62</v>
      </c>
      <c r="BF3" s="111">
        <f t="shared" si="0"/>
        <v>63</v>
      </c>
      <c r="BG3" s="111">
        <f t="shared" si="0"/>
        <v>64</v>
      </c>
      <c r="BH3" s="111">
        <f t="shared" si="0"/>
        <v>65</v>
      </c>
      <c r="BI3" s="111">
        <f t="shared" si="0"/>
        <v>66</v>
      </c>
      <c r="BJ3" s="111">
        <f t="shared" si="0"/>
        <v>67</v>
      </c>
      <c r="BK3" s="111">
        <f t="shared" si="0"/>
        <v>68</v>
      </c>
      <c r="BL3" s="111">
        <f t="shared" si="0"/>
        <v>69</v>
      </c>
      <c r="BM3" s="111">
        <f t="shared" si="0"/>
        <v>70</v>
      </c>
      <c r="BN3" s="111">
        <f t="shared" si="0"/>
        <v>71</v>
      </c>
      <c r="BO3" s="111">
        <f t="shared" si="0"/>
        <v>72</v>
      </c>
      <c r="BP3" s="111">
        <f t="shared" si="0"/>
        <v>73</v>
      </c>
      <c r="BQ3" s="111">
        <f t="shared" si="0"/>
        <v>74</v>
      </c>
      <c r="BR3" s="111">
        <f t="shared" si="0"/>
        <v>75</v>
      </c>
      <c r="BS3" s="111">
        <f t="shared" si="0"/>
        <v>76</v>
      </c>
      <c r="BT3" s="111">
        <f t="shared" si="0"/>
        <v>77</v>
      </c>
      <c r="BU3" s="111">
        <f t="shared" si="0"/>
        <v>78</v>
      </c>
      <c r="BV3" s="111">
        <f t="shared" si="0"/>
        <v>79</v>
      </c>
      <c r="BW3" s="111">
        <f t="shared" si="0"/>
        <v>80</v>
      </c>
      <c r="BX3" s="111">
        <f t="shared" si="0"/>
        <v>81</v>
      </c>
      <c r="BY3" s="111">
        <f t="shared" si="0"/>
        <v>82</v>
      </c>
      <c r="BZ3" s="111">
        <f t="shared" si="0"/>
        <v>83</v>
      </c>
      <c r="CA3" s="111">
        <f t="shared" ref="CA3:CG3" si="1">BZ3+1</f>
        <v>84</v>
      </c>
      <c r="CB3" s="111">
        <f t="shared" si="1"/>
        <v>85</v>
      </c>
      <c r="CC3" s="111">
        <f t="shared" si="1"/>
        <v>86</v>
      </c>
      <c r="CD3" s="111">
        <f t="shared" si="1"/>
        <v>87</v>
      </c>
      <c r="CE3" s="111">
        <f t="shared" si="1"/>
        <v>88</v>
      </c>
      <c r="CF3" s="111">
        <f t="shared" si="1"/>
        <v>89</v>
      </c>
      <c r="CG3" s="111">
        <f t="shared" si="1"/>
        <v>90</v>
      </c>
    </row>
    <row r="4" spans="2:86" x14ac:dyDescent="0.15">
      <c r="B4" s="111" t="s">
        <v>66</v>
      </c>
      <c r="C4" s="111">
        <f>SUM(E4:J4)</f>
        <v>177</v>
      </c>
      <c r="D4" s="111">
        <f>H4+I4+J4+G4</f>
        <v>27</v>
      </c>
      <c r="E4" s="111">
        <f>10*12</f>
        <v>120</v>
      </c>
      <c r="F4" s="111">
        <v>30</v>
      </c>
      <c r="G4" s="111">
        <v>10</v>
      </c>
      <c r="H4" s="111">
        <f>10/5</f>
        <v>2</v>
      </c>
      <c r="I4" s="111">
        <f>100/10</f>
        <v>10</v>
      </c>
      <c r="J4" s="111">
        <v>5</v>
      </c>
      <c r="L4" s="111" t="s">
        <v>66</v>
      </c>
      <c r="M4" s="111">
        <f>$C$4</f>
        <v>177</v>
      </c>
      <c r="N4" s="111">
        <f t="shared" ref="N4:BB4" si="2">$C$4</f>
        <v>177</v>
      </c>
      <c r="O4" s="111">
        <f t="shared" si="2"/>
        <v>177</v>
      </c>
      <c r="P4" s="111">
        <f t="shared" si="2"/>
        <v>177</v>
      </c>
      <c r="Q4" s="111">
        <f t="shared" si="2"/>
        <v>177</v>
      </c>
      <c r="R4" s="111">
        <f t="shared" si="2"/>
        <v>177</v>
      </c>
      <c r="S4" s="111">
        <f t="shared" si="2"/>
        <v>177</v>
      </c>
      <c r="T4" s="111">
        <f t="shared" si="2"/>
        <v>177</v>
      </c>
      <c r="U4" s="111">
        <f t="shared" si="2"/>
        <v>177</v>
      </c>
      <c r="V4" s="111">
        <f t="shared" si="2"/>
        <v>177</v>
      </c>
      <c r="W4" s="111">
        <f t="shared" si="2"/>
        <v>177</v>
      </c>
      <c r="X4" s="111">
        <f t="shared" si="2"/>
        <v>177</v>
      </c>
      <c r="Y4" s="111">
        <f t="shared" si="2"/>
        <v>177</v>
      </c>
      <c r="Z4" s="111">
        <f t="shared" si="2"/>
        <v>177</v>
      </c>
      <c r="AA4" s="111">
        <f t="shared" si="2"/>
        <v>177</v>
      </c>
      <c r="AB4" s="111">
        <f t="shared" si="2"/>
        <v>177</v>
      </c>
      <c r="AC4" s="111">
        <f t="shared" si="2"/>
        <v>177</v>
      </c>
      <c r="AD4" s="111">
        <f t="shared" si="2"/>
        <v>177</v>
      </c>
      <c r="AE4" s="111">
        <f t="shared" si="2"/>
        <v>177</v>
      </c>
      <c r="AF4" s="111">
        <f t="shared" si="2"/>
        <v>177</v>
      </c>
      <c r="AG4" s="111">
        <f t="shared" si="2"/>
        <v>177</v>
      </c>
      <c r="AH4" s="111">
        <f t="shared" si="2"/>
        <v>177</v>
      </c>
      <c r="AI4" s="111">
        <f t="shared" si="2"/>
        <v>177</v>
      </c>
      <c r="AJ4" s="111">
        <f t="shared" si="2"/>
        <v>177</v>
      </c>
      <c r="AK4" s="111">
        <f t="shared" si="2"/>
        <v>177</v>
      </c>
      <c r="AL4" s="111">
        <f t="shared" si="2"/>
        <v>177</v>
      </c>
      <c r="AM4" s="111">
        <f t="shared" si="2"/>
        <v>177</v>
      </c>
      <c r="AN4" s="111">
        <f t="shared" si="2"/>
        <v>177</v>
      </c>
      <c r="AO4" s="111">
        <f t="shared" si="2"/>
        <v>177</v>
      </c>
      <c r="AP4" s="111">
        <f t="shared" si="2"/>
        <v>177</v>
      </c>
      <c r="AQ4" s="111">
        <f t="shared" si="2"/>
        <v>177</v>
      </c>
      <c r="AR4" s="111">
        <f t="shared" si="2"/>
        <v>177</v>
      </c>
      <c r="AS4" s="111">
        <f t="shared" si="2"/>
        <v>177</v>
      </c>
      <c r="AT4" s="111">
        <f t="shared" si="2"/>
        <v>177</v>
      </c>
      <c r="AU4" s="111">
        <f t="shared" si="2"/>
        <v>177</v>
      </c>
      <c r="AV4" s="111">
        <f t="shared" si="2"/>
        <v>177</v>
      </c>
      <c r="AW4" s="111">
        <f t="shared" si="2"/>
        <v>177</v>
      </c>
      <c r="AX4" s="111">
        <f t="shared" si="2"/>
        <v>177</v>
      </c>
      <c r="AY4" s="111">
        <f t="shared" si="2"/>
        <v>177</v>
      </c>
      <c r="AZ4" s="111">
        <f t="shared" si="2"/>
        <v>177</v>
      </c>
      <c r="BA4" s="111">
        <f t="shared" si="2"/>
        <v>177</v>
      </c>
      <c r="BB4" s="111">
        <f t="shared" si="2"/>
        <v>177</v>
      </c>
      <c r="BC4" s="111">
        <f>$D$4</f>
        <v>27</v>
      </c>
      <c r="BD4" s="111">
        <f t="shared" ref="BD4:CG4" si="3">$D$4</f>
        <v>27</v>
      </c>
      <c r="BE4" s="111">
        <f t="shared" si="3"/>
        <v>27</v>
      </c>
      <c r="BF4" s="111">
        <f t="shared" si="3"/>
        <v>27</v>
      </c>
      <c r="BG4" s="111">
        <f t="shared" si="3"/>
        <v>27</v>
      </c>
      <c r="BH4" s="111">
        <f t="shared" si="3"/>
        <v>27</v>
      </c>
      <c r="BI4" s="111">
        <f t="shared" si="3"/>
        <v>27</v>
      </c>
      <c r="BJ4" s="111">
        <f t="shared" si="3"/>
        <v>27</v>
      </c>
      <c r="BK4" s="111">
        <f t="shared" si="3"/>
        <v>27</v>
      </c>
      <c r="BL4" s="111">
        <f t="shared" si="3"/>
        <v>27</v>
      </c>
      <c r="BM4" s="111">
        <f t="shared" si="3"/>
        <v>27</v>
      </c>
      <c r="BN4" s="111">
        <f t="shared" si="3"/>
        <v>27</v>
      </c>
      <c r="BO4" s="111">
        <f t="shared" si="3"/>
        <v>27</v>
      </c>
      <c r="BP4" s="111">
        <f t="shared" si="3"/>
        <v>27</v>
      </c>
      <c r="BQ4" s="111">
        <f t="shared" si="3"/>
        <v>27</v>
      </c>
      <c r="BR4" s="111">
        <f t="shared" si="3"/>
        <v>27</v>
      </c>
      <c r="BS4" s="111">
        <f t="shared" si="3"/>
        <v>27</v>
      </c>
      <c r="BT4" s="111">
        <f t="shared" si="3"/>
        <v>27</v>
      </c>
      <c r="BU4" s="111">
        <f t="shared" si="3"/>
        <v>27</v>
      </c>
      <c r="BV4" s="111">
        <f t="shared" si="3"/>
        <v>27</v>
      </c>
      <c r="BW4" s="111">
        <f t="shared" si="3"/>
        <v>27</v>
      </c>
      <c r="BX4" s="111">
        <f t="shared" si="3"/>
        <v>27</v>
      </c>
      <c r="BY4" s="111">
        <f t="shared" si="3"/>
        <v>27</v>
      </c>
      <c r="BZ4" s="111">
        <f t="shared" si="3"/>
        <v>27</v>
      </c>
      <c r="CA4" s="111">
        <f t="shared" si="3"/>
        <v>27</v>
      </c>
      <c r="CB4" s="111">
        <f t="shared" si="3"/>
        <v>27</v>
      </c>
      <c r="CC4" s="111">
        <f t="shared" si="3"/>
        <v>27</v>
      </c>
      <c r="CD4" s="111">
        <f t="shared" si="3"/>
        <v>27</v>
      </c>
      <c r="CE4" s="111">
        <f t="shared" si="3"/>
        <v>27</v>
      </c>
      <c r="CF4" s="111">
        <f t="shared" si="3"/>
        <v>27</v>
      </c>
      <c r="CG4" s="111">
        <f t="shared" si="3"/>
        <v>27</v>
      </c>
      <c r="CH4" s="188">
        <f>SUM(M4:CG4)</f>
        <v>8271</v>
      </c>
    </row>
    <row r="5" spans="2:86" x14ac:dyDescent="0.15">
      <c r="B5" s="111" t="s">
        <v>83</v>
      </c>
      <c r="C5" s="111">
        <f>SUM(E5:J5)</f>
        <v>99</v>
      </c>
      <c r="D5" s="111"/>
      <c r="E5" s="111">
        <f>8*12</f>
        <v>96</v>
      </c>
      <c r="F5" s="111">
        <v>0</v>
      </c>
      <c r="G5" s="111"/>
      <c r="H5" s="111">
        <v>0</v>
      </c>
      <c r="I5" s="111">
        <v>0</v>
      </c>
      <c r="J5" s="111">
        <v>3</v>
      </c>
      <c r="L5" s="111" t="s">
        <v>83</v>
      </c>
      <c r="M5" s="111">
        <f>$C$5</f>
        <v>99</v>
      </c>
      <c r="N5" s="111">
        <f t="shared" ref="N5:BY5" si="4">$C$5</f>
        <v>99</v>
      </c>
      <c r="O5" s="111">
        <f t="shared" si="4"/>
        <v>99</v>
      </c>
      <c r="P5" s="111">
        <f t="shared" si="4"/>
        <v>99</v>
      </c>
      <c r="Q5" s="111">
        <f t="shared" si="4"/>
        <v>99</v>
      </c>
      <c r="R5" s="111">
        <f t="shared" si="4"/>
        <v>99</v>
      </c>
      <c r="S5" s="111">
        <f t="shared" si="4"/>
        <v>99</v>
      </c>
      <c r="T5" s="111">
        <f t="shared" si="4"/>
        <v>99</v>
      </c>
      <c r="U5" s="111">
        <f t="shared" si="4"/>
        <v>99</v>
      </c>
      <c r="V5" s="111">
        <f t="shared" si="4"/>
        <v>99</v>
      </c>
      <c r="W5" s="111">
        <f t="shared" si="4"/>
        <v>99</v>
      </c>
      <c r="X5" s="111">
        <f t="shared" si="4"/>
        <v>99</v>
      </c>
      <c r="Y5" s="111">
        <f t="shared" si="4"/>
        <v>99</v>
      </c>
      <c r="Z5" s="111">
        <f t="shared" si="4"/>
        <v>99</v>
      </c>
      <c r="AA5" s="111">
        <f t="shared" si="4"/>
        <v>99</v>
      </c>
      <c r="AB5" s="111">
        <f t="shared" si="4"/>
        <v>99</v>
      </c>
      <c r="AC5" s="111">
        <f t="shared" si="4"/>
        <v>99</v>
      </c>
      <c r="AD5" s="111">
        <f t="shared" si="4"/>
        <v>99</v>
      </c>
      <c r="AE5" s="111">
        <f t="shared" si="4"/>
        <v>99</v>
      </c>
      <c r="AF5" s="111">
        <f t="shared" si="4"/>
        <v>99</v>
      </c>
      <c r="AG5" s="111">
        <f t="shared" si="4"/>
        <v>99</v>
      </c>
      <c r="AH5" s="111">
        <f t="shared" si="4"/>
        <v>99</v>
      </c>
      <c r="AI5" s="111">
        <f t="shared" si="4"/>
        <v>99</v>
      </c>
      <c r="AJ5" s="111">
        <f t="shared" si="4"/>
        <v>99</v>
      </c>
      <c r="AK5" s="111">
        <f t="shared" si="4"/>
        <v>99</v>
      </c>
      <c r="AL5" s="111">
        <f t="shared" si="4"/>
        <v>99</v>
      </c>
      <c r="AM5" s="111">
        <f t="shared" si="4"/>
        <v>99</v>
      </c>
      <c r="AN5" s="111">
        <f t="shared" si="4"/>
        <v>99</v>
      </c>
      <c r="AO5" s="111">
        <f t="shared" si="4"/>
        <v>99</v>
      </c>
      <c r="AP5" s="111">
        <f t="shared" si="4"/>
        <v>99</v>
      </c>
      <c r="AQ5" s="111">
        <f t="shared" si="4"/>
        <v>99</v>
      </c>
      <c r="AR5" s="111">
        <f t="shared" si="4"/>
        <v>99</v>
      </c>
      <c r="AS5" s="111">
        <f t="shared" si="4"/>
        <v>99</v>
      </c>
      <c r="AT5" s="111">
        <f t="shared" si="4"/>
        <v>99</v>
      </c>
      <c r="AU5" s="111">
        <f t="shared" si="4"/>
        <v>99</v>
      </c>
      <c r="AV5" s="111">
        <f t="shared" si="4"/>
        <v>99</v>
      </c>
      <c r="AW5" s="111">
        <f t="shared" si="4"/>
        <v>99</v>
      </c>
      <c r="AX5" s="111">
        <f t="shared" si="4"/>
        <v>99</v>
      </c>
      <c r="AY5" s="111">
        <f t="shared" si="4"/>
        <v>99</v>
      </c>
      <c r="AZ5" s="111">
        <f t="shared" si="4"/>
        <v>99</v>
      </c>
      <c r="BA5" s="111">
        <f t="shared" si="4"/>
        <v>99</v>
      </c>
      <c r="BB5" s="111">
        <f t="shared" si="4"/>
        <v>99</v>
      </c>
      <c r="BC5" s="111">
        <f t="shared" si="4"/>
        <v>99</v>
      </c>
      <c r="BD5" s="111">
        <f t="shared" si="4"/>
        <v>99</v>
      </c>
      <c r="BE5" s="111">
        <f t="shared" si="4"/>
        <v>99</v>
      </c>
      <c r="BF5" s="111">
        <f t="shared" si="4"/>
        <v>99</v>
      </c>
      <c r="BG5" s="111">
        <f t="shared" si="4"/>
        <v>99</v>
      </c>
      <c r="BH5" s="111">
        <f t="shared" si="4"/>
        <v>99</v>
      </c>
      <c r="BI5" s="111">
        <f t="shared" si="4"/>
        <v>99</v>
      </c>
      <c r="BJ5" s="111">
        <f t="shared" si="4"/>
        <v>99</v>
      </c>
      <c r="BK5" s="111">
        <f t="shared" si="4"/>
        <v>99</v>
      </c>
      <c r="BL5" s="111">
        <f t="shared" si="4"/>
        <v>99</v>
      </c>
      <c r="BM5" s="111">
        <f t="shared" si="4"/>
        <v>99</v>
      </c>
      <c r="BN5" s="111">
        <f t="shared" si="4"/>
        <v>99</v>
      </c>
      <c r="BO5" s="111">
        <f t="shared" si="4"/>
        <v>99</v>
      </c>
      <c r="BP5" s="111">
        <f t="shared" si="4"/>
        <v>99</v>
      </c>
      <c r="BQ5" s="111">
        <f t="shared" si="4"/>
        <v>99</v>
      </c>
      <c r="BR5" s="111">
        <f t="shared" si="4"/>
        <v>99</v>
      </c>
      <c r="BS5" s="111">
        <f t="shared" si="4"/>
        <v>99</v>
      </c>
      <c r="BT5" s="111">
        <f t="shared" si="4"/>
        <v>99</v>
      </c>
      <c r="BU5" s="111">
        <f t="shared" si="4"/>
        <v>99</v>
      </c>
      <c r="BV5" s="111">
        <f t="shared" si="4"/>
        <v>99</v>
      </c>
      <c r="BW5" s="111">
        <f t="shared" si="4"/>
        <v>99</v>
      </c>
      <c r="BX5" s="111">
        <f t="shared" si="4"/>
        <v>99</v>
      </c>
      <c r="BY5" s="111">
        <f t="shared" si="4"/>
        <v>99</v>
      </c>
      <c r="BZ5" s="111">
        <f t="shared" ref="BZ5:CG5" si="5">$C$5</f>
        <v>99</v>
      </c>
      <c r="CA5" s="111">
        <f t="shared" si="5"/>
        <v>99</v>
      </c>
      <c r="CB5" s="111">
        <f t="shared" si="5"/>
        <v>99</v>
      </c>
      <c r="CC5" s="111">
        <f t="shared" si="5"/>
        <v>99</v>
      </c>
      <c r="CD5" s="111">
        <f t="shared" si="5"/>
        <v>99</v>
      </c>
      <c r="CE5" s="111">
        <f t="shared" si="5"/>
        <v>99</v>
      </c>
      <c r="CF5" s="111">
        <f t="shared" si="5"/>
        <v>99</v>
      </c>
      <c r="CG5" s="111">
        <f t="shared" si="5"/>
        <v>99</v>
      </c>
      <c r="CH5" s="188">
        <f t="shared" ref="CH5:CH10" si="6">SUM(M5:CG5)</f>
        <v>7227</v>
      </c>
    </row>
    <row r="6" spans="2:86" x14ac:dyDescent="0.15">
      <c r="B6" s="111" t="s">
        <v>84</v>
      </c>
      <c r="C6" s="111">
        <f>SUM(E6:J6)</f>
        <v>6</v>
      </c>
      <c r="D6" s="111"/>
      <c r="E6" s="111">
        <v>0</v>
      </c>
      <c r="F6" s="111">
        <v>0</v>
      </c>
      <c r="G6" s="111"/>
      <c r="H6" s="111">
        <v>1</v>
      </c>
      <c r="I6" s="111">
        <v>2</v>
      </c>
      <c r="J6" s="111">
        <v>3</v>
      </c>
      <c r="L6" s="111" t="s">
        <v>84</v>
      </c>
      <c r="M6" s="111">
        <f>$C$6</f>
        <v>6</v>
      </c>
      <c r="N6" s="111">
        <f t="shared" ref="N6:BY6" si="7">$C$6</f>
        <v>6</v>
      </c>
      <c r="O6" s="111">
        <f t="shared" si="7"/>
        <v>6</v>
      </c>
      <c r="P6" s="111">
        <f t="shared" si="7"/>
        <v>6</v>
      </c>
      <c r="Q6" s="111">
        <f t="shared" si="7"/>
        <v>6</v>
      </c>
      <c r="R6" s="111">
        <f t="shared" si="7"/>
        <v>6</v>
      </c>
      <c r="S6" s="111">
        <f t="shared" si="7"/>
        <v>6</v>
      </c>
      <c r="T6" s="111">
        <f t="shared" si="7"/>
        <v>6</v>
      </c>
      <c r="U6" s="111">
        <f t="shared" si="7"/>
        <v>6</v>
      </c>
      <c r="V6" s="111">
        <f t="shared" si="7"/>
        <v>6</v>
      </c>
      <c r="W6" s="111">
        <f t="shared" si="7"/>
        <v>6</v>
      </c>
      <c r="X6" s="111">
        <f t="shared" si="7"/>
        <v>6</v>
      </c>
      <c r="Y6" s="111">
        <f t="shared" si="7"/>
        <v>6</v>
      </c>
      <c r="Z6" s="111">
        <f t="shared" si="7"/>
        <v>6</v>
      </c>
      <c r="AA6" s="111">
        <f t="shared" si="7"/>
        <v>6</v>
      </c>
      <c r="AB6" s="111">
        <f t="shared" si="7"/>
        <v>6</v>
      </c>
      <c r="AC6" s="111">
        <f t="shared" si="7"/>
        <v>6</v>
      </c>
      <c r="AD6" s="111">
        <f t="shared" si="7"/>
        <v>6</v>
      </c>
      <c r="AE6" s="111">
        <f t="shared" si="7"/>
        <v>6</v>
      </c>
      <c r="AF6" s="111">
        <f t="shared" si="7"/>
        <v>6</v>
      </c>
      <c r="AG6" s="111">
        <f t="shared" si="7"/>
        <v>6</v>
      </c>
      <c r="AH6" s="111">
        <f t="shared" si="7"/>
        <v>6</v>
      </c>
      <c r="AI6" s="111">
        <f t="shared" si="7"/>
        <v>6</v>
      </c>
      <c r="AJ6" s="111">
        <f t="shared" si="7"/>
        <v>6</v>
      </c>
      <c r="AK6" s="111">
        <f t="shared" si="7"/>
        <v>6</v>
      </c>
      <c r="AL6" s="111">
        <f t="shared" si="7"/>
        <v>6</v>
      </c>
      <c r="AM6" s="111">
        <f t="shared" si="7"/>
        <v>6</v>
      </c>
      <c r="AN6" s="111">
        <f t="shared" si="7"/>
        <v>6</v>
      </c>
      <c r="AO6" s="111">
        <f t="shared" si="7"/>
        <v>6</v>
      </c>
      <c r="AP6" s="111">
        <f t="shared" si="7"/>
        <v>6</v>
      </c>
      <c r="AQ6" s="111">
        <f t="shared" si="7"/>
        <v>6</v>
      </c>
      <c r="AR6" s="111">
        <f t="shared" si="7"/>
        <v>6</v>
      </c>
      <c r="AS6" s="111">
        <f t="shared" si="7"/>
        <v>6</v>
      </c>
      <c r="AT6" s="111">
        <f t="shared" si="7"/>
        <v>6</v>
      </c>
      <c r="AU6" s="111">
        <f t="shared" si="7"/>
        <v>6</v>
      </c>
      <c r="AV6" s="111">
        <f t="shared" si="7"/>
        <v>6</v>
      </c>
      <c r="AW6" s="111">
        <f t="shared" si="7"/>
        <v>6</v>
      </c>
      <c r="AX6" s="111">
        <f t="shared" si="7"/>
        <v>6</v>
      </c>
      <c r="AY6" s="111">
        <f t="shared" si="7"/>
        <v>6</v>
      </c>
      <c r="AZ6" s="111">
        <f t="shared" si="7"/>
        <v>6</v>
      </c>
      <c r="BA6" s="111">
        <f t="shared" si="7"/>
        <v>6</v>
      </c>
      <c r="BB6" s="111">
        <f t="shared" si="7"/>
        <v>6</v>
      </c>
      <c r="BC6" s="111">
        <f t="shared" si="7"/>
        <v>6</v>
      </c>
      <c r="BD6" s="111">
        <f t="shared" si="7"/>
        <v>6</v>
      </c>
      <c r="BE6" s="111">
        <f t="shared" si="7"/>
        <v>6</v>
      </c>
      <c r="BF6" s="111">
        <f t="shared" si="7"/>
        <v>6</v>
      </c>
      <c r="BG6" s="111">
        <f t="shared" si="7"/>
        <v>6</v>
      </c>
      <c r="BH6" s="111">
        <f t="shared" si="7"/>
        <v>6</v>
      </c>
      <c r="BI6" s="111">
        <f t="shared" si="7"/>
        <v>6</v>
      </c>
      <c r="BJ6" s="111">
        <f t="shared" si="7"/>
        <v>6</v>
      </c>
      <c r="BK6" s="111">
        <f t="shared" si="7"/>
        <v>6</v>
      </c>
      <c r="BL6" s="111">
        <f t="shared" si="7"/>
        <v>6</v>
      </c>
      <c r="BM6" s="111">
        <f t="shared" si="7"/>
        <v>6</v>
      </c>
      <c r="BN6" s="111">
        <f t="shared" si="7"/>
        <v>6</v>
      </c>
      <c r="BO6" s="111">
        <f t="shared" si="7"/>
        <v>6</v>
      </c>
      <c r="BP6" s="111">
        <f t="shared" si="7"/>
        <v>6</v>
      </c>
      <c r="BQ6" s="111">
        <f t="shared" si="7"/>
        <v>6</v>
      </c>
      <c r="BR6" s="111">
        <f t="shared" si="7"/>
        <v>6</v>
      </c>
      <c r="BS6" s="111">
        <f t="shared" si="7"/>
        <v>6</v>
      </c>
      <c r="BT6" s="111">
        <f t="shared" si="7"/>
        <v>6</v>
      </c>
      <c r="BU6" s="111">
        <f t="shared" si="7"/>
        <v>6</v>
      </c>
      <c r="BV6" s="111">
        <f t="shared" si="7"/>
        <v>6</v>
      </c>
      <c r="BW6" s="111">
        <f t="shared" si="7"/>
        <v>6</v>
      </c>
      <c r="BX6" s="111">
        <f t="shared" si="7"/>
        <v>6</v>
      </c>
      <c r="BY6" s="111">
        <f t="shared" si="7"/>
        <v>6</v>
      </c>
      <c r="BZ6" s="111">
        <f t="shared" ref="BZ6:CG6" si="8">$C$6</f>
        <v>6</v>
      </c>
      <c r="CA6" s="111">
        <f t="shared" si="8"/>
        <v>6</v>
      </c>
      <c r="CB6" s="111">
        <f t="shared" si="8"/>
        <v>6</v>
      </c>
      <c r="CC6" s="111">
        <f t="shared" si="8"/>
        <v>6</v>
      </c>
      <c r="CD6" s="111">
        <f t="shared" si="8"/>
        <v>6</v>
      </c>
      <c r="CE6" s="111">
        <f t="shared" si="8"/>
        <v>6</v>
      </c>
      <c r="CF6" s="111">
        <f t="shared" si="8"/>
        <v>6</v>
      </c>
      <c r="CG6" s="111">
        <f t="shared" si="8"/>
        <v>6</v>
      </c>
      <c r="CH6" s="188">
        <f t="shared" si="6"/>
        <v>438</v>
      </c>
    </row>
    <row r="7" spans="2:86" x14ac:dyDescent="0.15">
      <c r="B7" s="149"/>
      <c r="C7" s="149"/>
      <c r="D7" s="149"/>
      <c r="E7" s="149"/>
      <c r="F7" s="149"/>
      <c r="G7" s="149"/>
      <c r="H7" s="149"/>
      <c r="I7" s="149"/>
      <c r="J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</row>
    <row r="8" spans="2:86" x14ac:dyDescent="0.15">
      <c r="B8" s="149"/>
      <c r="C8" s="149"/>
      <c r="D8" s="149"/>
      <c r="E8" s="149"/>
      <c r="F8" s="149"/>
      <c r="G8" s="149"/>
      <c r="H8" s="149"/>
      <c r="I8" s="149"/>
      <c r="J8" s="149"/>
      <c r="L8" s="111" t="s">
        <v>66</v>
      </c>
      <c r="M8" s="111">
        <f>IF($E$21=1,M4+M28,M4)</f>
        <v>177</v>
      </c>
      <c r="N8" s="111">
        <f t="shared" ref="N8:BY8" si="9">IF($E$21=1,N4+N28,N4)</f>
        <v>177</v>
      </c>
      <c r="O8" s="111">
        <f t="shared" si="9"/>
        <v>177</v>
      </c>
      <c r="P8" s="111">
        <f t="shared" si="9"/>
        <v>177</v>
      </c>
      <c r="Q8" s="111">
        <f t="shared" si="9"/>
        <v>177</v>
      </c>
      <c r="R8" s="111">
        <f t="shared" si="9"/>
        <v>177</v>
      </c>
      <c r="S8" s="111">
        <f t="shared" si="9"/>
        <v>177</v>
      </c>
      <c r="T8" s="111">
        <f t="shared" si="9"/>
        <v>177</v>
      </c>
      <c r="U8" s="111">
        <f t="shared" si="9"/>
        <v>177</v>
      </c>
      <c r="V8" s="111">
        <f t="shared" si="9"/>
        <v>177</v>
      </c>
      <c r="W8" s="111">
        <f t="shared" si="9"/>
        <v>177</v>
      </c>
      <c r="X8" s="111">
        <f t="shared" si="9"/>
        <v>177</v>
      </c>
      <c r="Y8" s="111">
        <f t="shared" si="9"/>
        <v>177</v>
      </c>
      <c r="Z8" s="111">
        <f t="shared" si="9"/>
        <v>177</v>
      </c>
      <c r="AA8" s="111">
        <f t="shared" si="9"/>
        <v>177</v>
      </c>
      <c r="AB8" s="111">
        <f t="shared" si="9"/>
        <v>177</v>
      </c>
      <c r="AC8" s="111">
        <f t="shared" si="9"/>
        <v>177</v>
      </c>
      <c r="AD8" s="111">
        <f t="shared" si="9"/>
        <v>177</v>
      </c>
      <c r="AE8" s="111">
        <f t="shared" si="9"/>
        <v>177</v>
      </c>
      <c r="AF8" s="111">
        <f t="shared" si="9"/>
        <v>177</v>
      </c>
      <c r="AG8" s="111">
        <f t="shared" si="9"/>
        <v>177</v>
      </c>
      <c r="AH8" s="111">
        <f t="shared" si="9"/>
        <v>177</v>
      </c>
      <c r="AI8" s="111">
        <f t="shared" si="9"/>
        <v>177</v>
      </c>
      <c r="AJ8" s="111">
        <f t="shared" si="9"/>
        <v>177</v>
      </c>
      <c r="AK8" s="111">
        <f t="shared" si="9"/>
        <v>177</v>
      </c>
      <c r="AL8" s="111">
        <f t="shared" si="9"/>
        <v>177</v>
      </c>
      <c r="AM8" s="111">
        <f t="shared" si="9"/>
        <v>177</v>
      </c>
      <c r="AN8" s="111">
        <f t="shared" si="9"/>
        <v>177</v>
      </c>
      <c r="AO8" s="111">
        <f t="shared" si="9"/>
        <v>177</v>
      </c>
      <c r="AP8" s="111">
        <f t="shared" si="9"/>
        <v>177</v>
      </c>
      <c r="AQ8" s="111">
        <f t="shared" si="9"/>
        <v>177</v>
      </c>
      <c r="AR8" s="111">
        <f t="shared" si="9"/>
        <v>177</v>
      </c>
      <c r="AS8" s="111">
        <f t="shared" si="9"/>
        <v>177</v>
      </c>
      <c r="AT8" s="111">
        <f t="shared" si="9"/>
        <v>177</v>
      </c>
      <c r="AU8" s="111">
        <f t="shared" si="9"/>
        <v>177</v>
      </c>
      <c r="AV8" s="111">
        <f t="shared" si="9"/>
        <v>177</v>
      </c>
      <c r="AW8" s="111">
        <f t="shared" si="9"/>
        <v>177</v>
      </c>
      <c r="AX8" s="111">
        <f t="shared" si="9"/>
        <v>177</v>
      </c>
      <c r="AY8" s="111">
        <f t="shared" si="9"/>
        <v>177</v>
      </c>
      <c r="AZ8" s="111">
        <f t="shared" si="9"/>
        <v>177</v>
      </c>
      <c r="BA8" s="111">
        <f t="shared" si="9"/>
        <v>177</v>
      </c>
      <c r="BB8" s="111">
        <f t="shared" si="9"/>
        <v>177</v>
      </c>
      <c r="BC8" s="111">
        <f t="shared" si="9"/>
        <v>27</v>
      </c>
      <c r="BD8" s="111">
        <f t="shared" si="9"/>
        <v>27</v>
      </c>
      <c r="BE8" s="111">
        <f t="shared" si="9"/>
        <v>27</v>
      </c>
      <c r="BF8" s="111">
        <f t="shared" si="9"/>
        <v>27</v>
      </c>
      <c r="BG8" s="111">
        <f t="shared" si="9"/>
        <v>27</v>
      </c>
      <c r="BH8" s="111">
        <f t="shared" si="9"/>
        <v>27</v>
      </c>
      <c r="BI8" s="111">
        <f t="shared" si="9"/>
        <v>27</v>
      </c>
      <c r="BJ8" s="111">
        <f t="shared" si="9"/>
        <v>27</v>
      </c>
      <c r="BK8" s="111">
        <f t="shared" si="9"/>
        <v>27</v>
      </c>
      <c r="BL8" s="111">
        <f t="shared" si="9"/>
        <v>27</v>
      </c>
      <c r="BM8" s="111">
        <f t="shared" si="9"/>
        <v>27</v>
      </c>
      <c r="BN8" s="111">
        <f t="shared" si="9"/>
        <v>27</v>
      </c>
      <c r="BO8" s="111">
        <f t="shared" si="9"/>
        <v>27</v>
      </c>
      <c r="BP8" s="111">
        <f t="shared" si="9"/>
        <v>27</v>
      </c>
      <c r="BQ8" s="111">
        <f t="shared" si="9"/>
        <v>27</v>
      </c>
      <c r="BR8" s="111">
        <f t="shared" si="9"/>
        <v>27</v>
      </c>
      <c r="BS8" s="111">
        <f t="shared" si="9"/>
        <v>27</v>
      </c>
      <c r="BT8" s="111">
        <f t="shared" si="9"/>
        <v>27</v>
      </c>
      <c r="BU8" s="111">
        <f t="shared" si="9"/>
        <v>27</v>
      </c>
      <c r="BV8" s="111">
        <f t="shared" si="9"/>
        <v>27</v>
      </c>
      <c r="BW8" s="111">
        <f t="shared" si="9"/>
        <v>27</v>
      </c>
      <c r="BX8" s="111">
        <f t="shared" si="9"/>
        <v>27</v>
      </c>
      <c r="BY8" s="111">
        <f t="shared" si="9"/>
        <v>27</v>
      </c>
      <c r="BZ8" s="111">
        <f t="shared" ref="BZ8:CG8" si="10">IF($E$21=1,BZ4+BZ28,BZ4)</f>
        <v>27</v>
      </c>
      <c r="CA8" s="111">
        <f t="shared" si="10"/>
        <v>27</v>
      </c>
      <c r="CB8" s="111">
        <f t="shared" si="10"/>
        <v>27</v>
      </c>
      <c r="CC8" s="111">
        <f t="shared" si="10"/>
        <v>27</v>
      </c>
      <c r="CD8" s="111">
        <f t="shared" si="10"/>
        <v>27</v>
      </c>
      <c r="CE8" s="111">
        <f t="shared" si="10"/>
        <v>27</v>
      </c>
      <c r="CF8" s="111">
        <f t="shared" si="10"/>
        <v>27</v>
      </c>
      <c r="CG8" s="111">
        <f t="shared" si="10"/>
        <v>27</v>
      </c>
      <c r="CH8" s="188">
        <f t="shared" si="6"/>
        <v>8271</v>
      </c>
    </row>
    <row r="9" spans="2:86" x14ac:dyDescent="0.15">
      <c r="B9" s="149"/>
      <c r="C9" s="149"/>
      <c r="D9" s="149"/>
      <c r="E9" s="149"/>
      <c r="F9" s="149"/>
      <c r="G9" s="149"/>
      <c r="H9" s="149"/>
      <c r="I9" s="149"/>
      <c r="J9" s="149"/>
      <c r="L9" s="111" t="s">
        <v>81</v>
      </c>
      <c r="M9" s="111">
        <f>IF($E$21=1,M5+M29,M5)</f>
        <v>99</v>
      </c>
      <c r="N9" s="111">
        <f t="shared" ref="N9:BY9" si="11">IF($E$21=1,N5+N29,N5)</f>
        <v>99</v>
      </c>
      <c r="O9" s="111">
        <f t="shared" si="11"/>
        <v>99</v>
      </c>
      <c r="P9" s="111">
        <f t="shared" si="11"/>
        <v>99</v>
      </c>
      <c r="Q9" s="111">
        <f t="shared" si="11"/>
        <v>99</v>
      </c>
      <c r="R9" s="111">
        <f t="shared" si="11"/>
        <v>99</v>
      </c>
      <c r="S9" s="111">
        <f t="shared" si="11"/>
        <v>99</v>
      </c>
      <c r="T9" s="111">
        <f t="shared" si="11"/>
        <v>99</v>
      </c>
      <c r="U9" s="111">
        <f t="shared" si="11"/>
        <v>99</v>
      </c>
      <c r="V9" s="111">
        <f t="shared" si="11"/>
        <v>99</v>
      </c>
      <c r="W9" s="111">
        <f t="shared" si="11"/>
        <v>99</v>
      </c>
      <c r="X9" s="111">
        <f t="shared" si="11"/>
        <v>99</v>
      </c>
      <c r="Y9" s="111">
        <f t="shared" si="11"/>
        <v>99</v>
      </c>
      <c r="Z9" s="111">
        <f t="shared" si="11"/>
        <v>99</v>
      </c>
      <c r="AA9" s="111">
        <f t="shared" si="11"/>
        <v>99</v>
      </c>
      <c r="AB9" s="111">
        <f t="shared" si="11"/>
        <v>99</v>
      </c>
      <c r="AC9" s="111">
        <f t="shared" si="11"/>
        <v>99</v>
      </c>
      <c r="AD9" s="111">
        <f t="shared" si="11"/>
        <v>99</v>
      </c>
      <c r="AE9" s="111">
        <f t="shared" si="11"/>
        <v>99</v>
      </c>
      <c r="AF9" s="111">
        <f t="shared" si="11"/>
        <v>99</v>
      </c>
      <c r="AG9" s="111">
        <f t="shared" si="11"/>
        <v>99</v>
      </c>
      <c r="AH9" s="111">
        <f t="shared" si="11"/>
        <v>99</v>
      </c>
      <c r="AI9" s="111">
        <f t="shared" si="11"/>
        <v>99</v>
      </c>
      <c r="AJ9" s="111">
        <f t="shared" si="11"/>
        <v>99</v>
      </c>
      <c r="AK9" s="111">
        <f t="shared" si="11"/>
        <v>99</v>
      </c>
      <c r="AL9" s="111">
        <f t="shared" si="11"/>
        <v>99</v>
      </c>
      <c r="AM9" s="111">
        <f t="shared" si="11"/>
        <v>99</v>
      </c>
      <c r="AN9" s="111">
        <f t="shared" si="11"/>
        <v>99</v>
      </c>
      <c r="AO9" s="111">
        <f t="shared" si="11"/>
        <v>99</v>
      </c>
      <c r="AP9" s="111">
        <f t="shared" si="11"/>
        <v>99</v>
      </c>
      <c r="AQ9" s="111">
        <f t="shared" si="11"/>
        <v>99</v>
      </c>
      <c r="AR9" s="111">
        <f t="shared" si="11"/>
        <v>99</v>
      </c>
      <c r="AS9" s="111">
        <f t="shared" si="11"/>
        <v>99</v>
      </c>
      <c r="AT9" s="111">
        <f t="shared" si="11"/>
        <v>99</v>
      </c>
      <c r="AU9" s="111">
        <f t="shared" si="11"/>
        <v>99</v>
      </c>
      <c r="AV9" s="111">
        <f t="shared" si="11"/>
        <v>99</v>
      </c>
      <c r="AW9" s="111">
        <f t="shared" si="11"/>
        <v>99</v>
      </c>
      <c r="AX9" s="111">
        <f t="shared" si="11"/>
        <v>99</v>
      </c>
      <c r="AY9" s="111">
        <f t="shared" si="11"/>
        <v>99</v>
      </c>
      <c r="AZ9" s="111">
        <f t="shared" si="11"/>
        <v>99</v>
      </c>
      <c r="BA9" s="111">
        <f t="shared" si="11"/>
        <v>99</v>
      </c>
      <c r="BB9" s="111">
        <f t="shared" si="11"/>
        <v>99</v>
      </c>
      <c r="BC9" s="111">
        <f t="shared" si="11"/>
        <v>99</v>
      </c>
      <c r="BD9" s="111">
        <f t="shared" si="11"/>
        <v>99</v>
      </c>
      <c r="BE9" s="111">
        <f t="shared" si="11"/>
        <v>99</v>
      </c>
      <c r="BF9" s="111">
        <f t="shared" si="11"/>
        <v>99</v>
      </c>
      <c r="BG9" s="111">
        <f t="shared" si="11"/>
        <v>99</v>
      </c>
      <c r="BH9" s="111">
        <f t="shared" si="11"/>
        <v>99</v>
      </c>
      <c r="BI9" s="111">
        <f t="shared" si="11"/>
        <v>99</v>
      </c>
      <c r="BJ9" s="111">
        <f t="shared" si="11"/>
        <v>99</v>
      </c>
      <c r="BK9" s="111">
        <f t="shared" si="11"/>
        <v>99</v>
      </c>
      <c r="BL9" s="111">
        <f t="shared" si="11"/>
        <v>99</v>
      </c>
      <c r="BM9" s="111">
        <f t="shared" si="11"/>
        <v>99</v>
      </c>
      <c r="BN9" s="111">
        <f t="shared" si="11"/>
        <v>99</v>
      </c>
      <c r="BO9" s="111">
        <f t="shared" si="11"/>
        <v>99</v>
      </c>
      <c r="BP9" s="111">
        <f t="shared" si="11"/>
        <v>99</v>
      </c>
      <c r="BQ9" s="111">
        <f t="shared" si="11"/>
        <v>99</v>
      </c>
      <c r="BR9" s="111">
        <f t="shared" si="11"/>
        <v>99</v>
      </c>
      <c r="BS9" s="111">
        <f t="shared" si="11"/>
        <v>99</v>
      </c>
      <c r="BT9" s="111">
        <f t="shared" si="11"/>
        <v>99</v>
      </c>
      <c r="BU9" s="111">
        <f t="shared" si="11"/>
        <v>99</v>
      </c>
      <c r="BV9" s="111">
        <f t="shared" si="11"/>
        <v>99</v>
      </c>
      <c r="BW9" s="111">
        <f t="shared" si="11"/>
        <v>99</v>
      </c>
      <c r="BX9" s="111">
        <f t="shared" si="11"/>
        <v>99</v>
      </c>
      <c r="BY9" s="111">
        <f t="shared" si="11"/>
        <v>99</v>
      </c>
      <c r="BZ9" s="111">
        <f t="shared" ref="BZ9:CG9" si="12">IF($E$21=1,BZ5+BZ29,BZ5)</f>
        <v>99</v>
      </c>
      <c r="CA9" s="111">
        <f t="shared" si="12"/>
        <v>99</v>
      </c>
      <c r="CB9" s="111">
        <f t="shared" si="12"/>
        <v>99</v>
      </c>
      <c r="CC9" s="111">
        <f t="shared" si="12"/>
        <v>99</v>
      </c>
      <c r="CD9" s="111">
        <f t="shared" si="12"/>
        <v>99</v>
      </c>
      <c r="CE9" s="111">
        <f t="shared" si="12"/>
        <v>99</v>
      </c>
      <c r="CF9" s="111">
        <f t="shared" si="12"/>
        <v>99</v>
      </c>
      <c r="CG9" s="111">
        <f t="shared" si="12"/>
        <v>99</v>
      </c>
      <c r="CH9" s="188">
        <f t="shared" si="6"/>
        <v>7227</v>
      </c>
    </row>
    <row r="10" spans="2:86" x14ac:dyDescent="0.15">
      <c r="B10" s="149"/>
      <c r="C10" s="149"/>
      <c r="D10" s="149"/>
      <c r="E10" s="149"/>
      <c r="F10" s="149"/>
      <c r="G10" s="149"/>
      <c r="H10" s="149"/>
      <c r="I10" s="149"/>
      <c r="J10" s="149"/>
      <c r="L10" s="111" t="s">
        <v>82</v>
      </c>
      <c r="M10" s="111">
        <f>IF($E$21=1,M6+M30,M6)</f>
        <v>6</v>
      </c>
      <c r="N10" s="111">
        <f t="shared" ref="N10:BY10" si="13">IF($E$21=1,N6+N30,N6)</f>
        <v>6</v>
      </c>
      <c r="O10" s="111">
        <f t="shared" si="13"/>
        <v>6</v>
      </c>
      <c r="P10" s="111">
        <f t="shared" si="13"/>
        <v>6</v>
      </c>
      <c r="Q10" s="111">
        <f t="shared" si="13"/>
        <v>6</v>
      </c>
      <c r="R10" s="111">
        <f t="shared" si="13"/>
        <v>6</v>
      </c>
      <c r="S10" s="111">
        <f t="shared" si="13"/>
        <v>6</v>
      </c>
      <c r="T10" s="111">
        <f t="shared" si="13"/>
        <v>6</v>
      </c>
      <c r="U10" s="111">
        <f t="shared" si="13"/>
        <v>6</v>
      </c>
      <c r="V10" s="111">
        <f t="shared" si="13"/>
        <v>6</v>
      </c>
      <c r="W10" s="111">
        <f t="shared" si="13"/>
        <v>6</v>
      </c>
      <c r="X10" s="111">
        <f t="shared" si="13"/>
        <v>6</v>
      </c>
      <c r="Y10" s="111">
        <f t="shared" si="13"/>
        <v>6</v>
      </c>
      <c r="Z10" s="111">
        <f t="shared" si="13"/>
        <v>6</v>
      </c>
      <c r="AA10" s="111">
        <f t="shared" si="13"/>
        <v>6</v>
      </c>
      <c r="AB10" s="111">
        <f t="shared" si="13"/>
        <v>6</v>
      </c>
      <c r="AC10" s="111">
        <f t="shared" si="13"/>
        <v>6</v>
      </c>
      <c r="AD10" s="111">
        <f t="shared" si="13"/>
        <v>6</v>
      </c>
      <c r="AE10" s="111">
        <f t="shared" si="13"/>
        <v>6</v>
      </c>
      <c r="AF10" s="111">
        <f t="shared" si="13"/>
        <v>6</v>
      </c>
      <c r="AG10" s="111">
        <f t="shared" si="13"/>
        <v>6</v>
      </c>
      <c r="AH10" s="111">
        <f t="shared" si="13"/>
        <v>6</v>
      </c>
      <c r="AI10" s="111">
        <f t="shared" si="13"/>
        <v>6</v>
      </c>
      <c r="AJ10" s="111">
        <f t="shared" si="13"/>
        <v>6</v>
      </c>
      <c r="AK10" s="111">
        <f t="shared" si="13"/>
        <v>6</v>
      </c>
      <c r="AL10" s="111">
        <f t="shared" si="13"/>
        <v>6</v>
      </c>
      <c r="AM10" s="111">
        <f t="shared" si="13"/>
        <v>6</v>
      </c>
      <c r="AN10" s="111">
        <f t="shared" si="13"/>
        <v>6</v>
      </c>
      <c r="AO10" s="111">
        <f t="shared" si="13"/>
        <v>6</v>
      </c>
      <c r="AP10" s="111">
        <f t="shared" si="13"/>
        <v>6</v>
      </c>
      <c r="AQ10" s="111">
        <f t="shared" si="13"/>
        <v>6</v>
      </c>
      <c r="AR10" s="111">
        <f t="shared" si="13"/>
        <v>6</v>
      </c>
      <c r="AS10" s="111">
        <f t="shared" si="13"/>
        <v>6</v>
      </c>
      <c r="AT10" s="111">
        <f t="shared" si="13"/>
        <v>6</v>
      </c>
      <c r="AU10" s="111">
        <f t="shared" si="13"/>
        <v>6</v>
      </c>
      <c r="AV10" s="111">
        <f t="shared" si="13"/>
        <v>6</v>
      </c>
      <c r="AW10" s="111">
        <f t="shared" si="13"/>
        <v>6</v>
      </c>
      <c r="AX10" s="111">
        <f t="shared" si="13"/>
        <v>6</v>
      </c>
      <c r="AY10" s="111">
        <f t="shared" si="13"/>
        <v>6</v>
      </c>
      <c r="AZ10" s="111">
        <f t="shared" si="13"/>
        <v>6</v>
      </c>
      <c r="BA10" s="111">
        <f t="shared" si="13"/>
        <v>6</v>
      </c>
      <c r="BB10" s="111">
        <f t="shared" si="13"/>
        <v>6</v>
      </c>
      <c r="BC10" s="111">
        <f t="shared" si="13"/>
        <v>6</v>
      </c>
      <c r="BD10" s="111">
        <f t="shared" si="13"/>
        <v>6</v>
      </c>
      <c r="BE10" s="111">
        <f t="shared" si="13"/>
        <v>6</v>
      </c>
      <c r="BF10" s="111">
        <f t="shared" si="13"/>
        <v>6</v>
      </c>
      <c r="BG10" s="111">
        <f t="shared" si="13"/>
        <v>6</v>
      </c>
      <c r="BH10" s="111">
        <f t="shared" si="13"/>
        <v>6</v>
      </c>
      <c r="BI10" s="111">
        <f t="shared" si="13"/>
        <v>6</v>
      </c>
      <c r="BJ10" s="111">
        <f t="shared" si="13"/>
        <v>6</v>
      </c>
      <c r="BK10" s="111">
        <f t="shared" si="13"/>
        <v>6</v>
      </c>
      <c r="BL10" s="111">
        <f t="shared" si="13"/>
        <v>6</v>
      </c>
      <c r="BM10" s="111">
        <f t="shared" si="13"/>
        <v>6</v>
      </c>
      <c r="BN10" s="111">
        <f t="shared" si="13"/>
        <v>6</v>
      </c>
      <c r="BO10" s="111">
        <f t="shared" si="13"/>
        <v>6</v>
      </c>
      <c r="BP10" s="111">
        <f t="shared" si="13"/>
        <v>6</v>
      </c>
      <c r="BQ10" s="111">
        <f t="shared" si="13"/>
        <v>6</v>
      </c>
      <c r="BR10" s="111">
        <f t="shared" si="13"/>
        <v>6</v>
      </c>
      <c r="BS10" s="111">
        <f t="shared" si="13"/>
        <v>6</v>
      </c>
      <c r="BT10" s="111">
        <f t="shared" si="13"/>
        <v>6</v>
      </c>
      <c r="BU10" s="111">
        <f t="shared" si="13"/>
        <v>6</v>
      </c>
      <c r="BV10" s="111">
        <f t="shared" si="13"/>
        <v>6</v>
      </c>
      <c r="BW10" s="111">
        <f t="shared" si="13"/>
        <v>6</v>
      </c>
      <c r="BX10" s="111">
        <f t="shared" si="13"/>
        <v>6</v>
      </c>
      <c r="BY10" s="111">
        <f t="shared" si="13"/>
        <v>6</v>
      </c>
      <c r="BZ10" s="111">
        <f t="shared" ref="BZ10:CG10" si="14">IF($E$21=1,BZ6+BZ30,BZ6)</f>
        <v>6</v>
      </c>
      <c r="CA10" s="111">
        <f t="shared" si="14"/>
        <v>6</v>
      </c>
      <c r="CB10" s="111">
        <f t="shared" si="14"/>
        <v>6</v>
      </c>
      <c r="CC10" s="111">
        <f t="shared" si="14"/>
        <v>6</v>
      </c>
      <c r="CD10" s="111">
        <f t="shared" si="14"/>
        <v>6</v>
      </c>
      <c r="CE10" s="111">
        <f t="shared" si="14"/>
        <v>6</v>
      </c>
      <c r="CF10" s="111">
        <f t="shared" si="14"/>
        <v>6</v>
      </c>
      <c r="CG10" s="111">
        <f t="shared" si="14"/>
        <v>6</v>
      </c>
      <c r="CH10" s="188">
        <f t="shared" si="6"/>
        <v>438</v>
      </c>
    </row>
    <row r="13" spans="2:86" x14ac:dyDescent="0.15">
      <c r="B13" s="110" t="s">
        <v>159</v>
      </c>
    </row>
    <row r="14" spans="2:86" x14ac:dyDescent="0.15">
      <c r="C14" s="110" t="s">
        <v>85</v>
      </c>
    </row>
    <row r="15" spans="2:86" ht="24" x14ac:dyDescent="0.15">
      <c r="B15" s="111"/>
      <c r="C15" s="111" t="s">
        <v>61</v>
      </c>
      <c r="D15" s="112" t="s">
        <v>108</v>
      </c>
      <c r="E15" s="111" t="s">
        <v>86</v>
      </c>
      <c r="F15" s="111" t="s">
        <v>87</v>
      </c>
      <c r="G15" s="111" t="s">
        <v>95</v>
      </c>
      <c r="H15" s="111" t="s">
        <v>88</v>
      </c>
      <c r="I15" s="111" t="s">
        <v>89</v>
      </c>
      <c r="J15" s="111" t="s">
        <v>90</v>
      </c>
      <c r="L15" s="111" t="s">
        <v>107</v>
      </c>
      <c r="M15" s="111">
        <v>18</v>
      </c>
      <c r="N15" s="111">
        <f>M15+1</f>
        <v>19</v>
      </c>
      <c r="O15" s="111">
        <f t="shared" ref="O15" si="15">N15+1</f>
        <v>20</v>
      </c>
      <c r="P15" s="111">
        <f t="shared" ref="P15" si="16">O15+1</f>
        <v>21</v>
      </c>
      <c r="Q15" s="111">
        <f t="shared" ref="Q15" si="17">P15+1</f>
        <v>22</v>
      </c>
      <c r="R15" s="111">
        <f t="shared" ref="R15" si="18">Q15+1</f>
        <v>23</v>
      </c>
      <c r="S15" s="111">
        <f t="shared" ref="S15" si="19">R15+1</f>
        <v>24</v>
      </c>
      <c r="T15" s="111">
        <f t="shared" ref="T15" si="20">S15+1</f>
        <v>25</v>
      </c>
      <c r="U15" s="111">
        <f t="shared" ref="U15" si="21">T15+1</f>
        <v>26</v>
      </c>
      <c r="V15" s="111">
        <f t="shared" ref="V15" si="22">U15+1</f>
        <v>27</v>
      </c>
      <c r="W15" s="111">
        <f t="shared" ref="W15" si="23">V15+1</f>
        <v>28</v>
      </c>
      <c r="X15" s="111">
        <f t="shared" ref="X15" si="24">W15+1</f>
        <v>29</v>
      </c>
      <c r="Y15" s="111">
        <f t="shared" ref="Y15" si="25">X15+1</f>
        <v>30</v>
      </c>
      <c r="Z15" s="111">
        <f t="shared" ref="Z15" si="26">Y15+1</f>
        <v>31</v>
      </c>
      <c r="AA15" s="111">
        <f t="shared" ref="AA15" si="27">Z15+1</f>
        <v>32</v>
      </c>
      <c r="AB15" s="111">
        <f t="shared" ref="AB15" si="28">AA15+1</f>
        <v>33</v>
      </c>
      <c r="AC15" s="111">
        <f t="shared" ref="AC15" si="29">AB15+1</f>
        <v>34</v>
      </c>
      <c r="AD15" s="111">
        <f t="shared" ref="AD15" si="30">AC15+1</f>
        <v>35</v>
      </c>
      <c r="AE15" s="111">
        <f t="shared" ref="AE15" si="31">AD15+1</f>
        <v>36</v>
      </c>
      <c r="AF15" s="111">
        <f t="shared" ref="AF15" si="32">AE15+1</f>
        <v>37</v>
      </c>
      <c r="AG15" s="111">
        <f t="shared" ref="AG15" si="33">AF15+1</f>
        <v>38</v>
      </c>
      <c r="AH15" s="111">
        <f t="shared" ref="AH15" si="34">AG15+1</f>
        <v>39</v>
      </c>
      <c r="AI15" s="111">
        <f t="shared" ref="AI15" si="35">AH15+1</f>
        <v>40</v>
      </c>
      <c r="AJ15" s="111">
        <f t="shared" ref="AJ15" si="36">AI15+1</f>
        <v>41</v>
      </c>
      <c r="AK15" s="111">
        <f t="shared" ref="AK15" si="37">AJ15+1</f>
        <v>42</v>
      </c>
      <c r="AL15" s="111">
        <f t="shared" ref="AL15" si="38">AK15+1</f>
        <v>43</v>
      </c>
      <c r="AM15" s="111">
        <f t="shared" ref="AM15" si="39">AL15+1</f>
        <v>44</v>
      </c>
      <c r="AN15" s="111">
        <f t="shared" ref="AN15" si="40">AM15+1</f>
        <v>45</v>
      </c>
      <c r="AO15" s="111">
        <f t="shared" ref="AO15" si="41">AN15+1</f>
        <v>46</v>
      </c>
      <c r="AP15" s="111">
        <f t="shared" ref="AP15" si="42">AO15+1</f>
        <v>47</v>
      </c>
      <c r="AQ15" s="111">
        <f t="shared" ref="AQ15" si="43">AP15+1</f>
        <v>48</v>
      </c>
      <c r="AR15" s="111">
        <f t="shared" ref="AR15" si="44">AQ15+1</f>
        <v>49</v>
      </c>
      <c r="AS15" s="111">
        <f t="shared" ref="AS15" si="45">AR15+1</f>
        <v>50</v>
      </c>
      <c r="AT15" s="111">
        <f t="shared" ref="AT15" si="46">AS15+1</f>
        <v>51</v>
      </c>
      <c r="AU15" s="111">
        <f t="shared" ref="AU15" si="47">AT15+1</f>
        <v>52</v>
      </c>
      <c r="AV15" s="111">
        <f t="shared" ref="AV15" si="48">AU15+1</f>
        <v>53</v>
      </c>
      <c r="AW15" s="111">
        <f t="shared" ref="AW15" si="49">AV15+1</f>
        <v>54</v>
      </c>
      <c r="AX15" s="111">
        <f t="shared" ref="AX15" si="50">AW15+1</f>
        <v>55</v>
      </c>
      <c r="AY15" s="111">
        <f t="shared" ref="AY15" si="51">AX15+1</f>
        <v>56</v>
      </c>
      <c r="AZ15" s="111">
        <f t="shared" ref="AZ15" si="52">AY15+1</f>
        <v>57</v>
      </c>
      <c r="BA15" s="111">
        <f t="shared" ref="BA15" si="53">AZ15+1</f>
        <v>58</v>
      </c>
      <c r="BB15" s="111">
        <f t="shared" ref="BB15" si="54">BA15+1</f>
        <v>59</v>
      </c>
      <c r="BC15" s="111">
        <f t="shared" ref="BC15" si="55">BB15+1</f>
        <v>60</v>
      </c>
      <c r="BD15" s="111">
        <f t="shared" ref="BD15" si="56">BC15+1</f>
        <v>61</v>
      </c>
      <c r="BE15" s="111">
        <f t="shared" ref="BE15" si="57">BD15+1</f>
        <v>62</v>
      </c>
      <c r="BF15" s="111">
        <f t="shared" ref="BF15" si="58">BE15+1</f>
        <v>63</v>
      </c>
      <c r="BG15" s="111">
        <f t="shared" ref="BG15" si="59">BF15+1</f>
        <v>64</v>
      </c>
      <c r="BH15" s="111">
        <f t="shared" ref="BH15" si="60">BG15+1</f>
        <v>65</v>
      </c>
      <c r="BI15" s="111">
        <f t="shared" ref="BI15" si="61">BH15+1</f>
        <v>66</v>
      </c>
      <c r="BJ15" s="111">
        <f t="shared" ref="BJ15" si="62">BI15+1</f>
        <v>67</v>
      </c>
      <c r="BK15" s="111">
        <f t="shared" ref="BK15" si="63">BJ15+1</f>
        <v>68</v>
      </c>
      <c r="BL15" s="111">
        <f t="shared" ref="BL15" si="64">BK15+1</f>
        <v>69</v>
      </c>
      <c r="BM15" s="111">
        <f t="shared" ref="BM15" si="65">BL15+1</f>
        <v>70</v>
      </c>
      <c r="BN15" s="111">
        <f t="shared" ref="BN15" si="66">BM15+1</f>
        <v>71</v>
      </c>
      <c r="BO15" s="111">
        <f t="shared" ref="BO15" si="67">BN15+1</f>
        <v>72</v>
      </c>
      <c r="BP15" s="111">
        <f t="shared" ref="BP15" si="68">BO15+1</f>
        <v>73</v>
      </c>
      <c r="BQ15" s="111">
        <f t="shared" ref="BQ15" si="69">BP15+1</f>
        <v>74</v>
      </c>
      <c r="BR15" s="111">
        <f t="shared" ref="BR15" si="70">BQ15+1</f>
        <v>75</v>
      </c>
      <c r="BS15" s="111">
        <f t="shared" ref="BS15" si="71">BR15+1</f>
        <v>76</v>
      </c>
      <c r="BT15" s="111">
        <f t="shared" ref="BT15" si="72">BS15+1</f>
        <v>77</v>
      </c>
      <c r="BU15" s="111">
        <f t="shared" ref="BU15" si="73">BT15+1</f>
        <v>78</v>
      </c>
      <c r="BV15" s="111">
        <f t="shared" ref="BV15" si="74">BU15+1</f>
        <v>79</v>
      </c>
      <c r="BW15" s="111">
        <f t="shared" ref="BW15" si="75">BV15+1</f>
        <v>80</v>
      </c>
      <c r="BX15" s="111">
        <f t="shared" ref="BX15" si="76">BW15+1</f>
        <v>81</v>
      </c>
      <c r="BY15" s="111">
        <f t="shared" ref="BY15" si="77">BX15+1</f>
        <v>82</v>
      </c>
      <c r="BZ15" s="111">
        <f t="shared" ref="BZ15" si="78">BY15+1</f>
        <v>83</v>
      </c>
      <c r="CA15" s="111">
        <f t="shared" ref="CA15" si="79">BZ15+1</f>
        <v>84</v>
      </c>
      <c r="CB15" s="111">
        <f t="shared" ref="CB15" si="80">CA15+1</f>
        <v>85</v>
      </c>
      <c r="CC15" s="111">
        <f t="shared" ref="CC15" si="81">CB15+1</f>
        <v>86</v>
      </c>
      <c r="CD15" s="111">
        <f t="shared" ref="CD15" si="82">CC15+1</f>
        <v>87</v>
      </c>
      <c r="CE15" s="111">
        <f t="shared" ref="CE15" si="83">CD15+1</f>
        <v>88</v>
      </c>
      <c r="CF15" s="111">
        <f t="shared" ref="CF15" si="84">CE15+1</f>
        <v>89</v>
      </c>
      <c r="CG15" s="111">
        <f t="shared" ref="CG15" si="85">CF15+1</f>
        <v>90</v>
      </c>
    </row>
    <row r="16" spans="2:86" x14ac:dyDescent="0.15">
      <c r="B16" s="111" t="s">
        <v>66</v>
      </c>
      <c r="C16" s="111">
        <f>SUM(E16:J16)</f>
        <v>139</v>
      </c>
      <c r="D16" s="111">
        <f>H16+I16+J16+G16</f>
        <v>25</v>
      </c>
      <c r="E16" s="111">
        <f>7*12</f>
        <v>84</v>
      </c>
      <c r="F16" s="111">
        <v>30</v>
      </c>
      <c r="G16" s="111">
        <v>8</v>
      </c>
      <c r="H16" s="111">
        <f>10/5</f>
        <v>2</v>
      </c>
      <c r="I16" s="111">
        <f>100/10</f>
        <v>10</v>
      </c>
      <c r="J16" s="111">
        <v>5</v>
      </c>
      <c r="L16" s="111" t="s">
        <v>66</v>
      </c>
      <c r="M16" s="111">
        <f>$C$16</f>
        <v>139</v>
      </c>
      <c r="N16" s="111">
        <f t="shared" ref="N16:BB16" si="86">$C$16</f>
        <v>139</v>
      </c>
      <c r="O16" s="111">
        <f t="shared" si="86"/>
        <v>139</v>
      </c>
      <c r="P16" s="111">
        <f t="shared" si="86"/>
        <v>139</v>
      </c>
      <c r="Q16" s="111">
        <f t="shared" si="86"/>
        <v>139</v>
      </c>
      <c r="R16" s="111">
        <f t="shared" si="86"/>
        <v>139</v>
      </c>
      <c r="S16" s="111">
        <f t="shared" si="86"/>
        <v>139</v>
      </c>
      <c r="T16" s="111">
        <f t="shared" si="86"/>
        <v>139</v>
      </c>
      <c r="U16" s="111">
        <f t="shared" si="86"/>
        <v>139</v>
      </c>
      <c r="V16" s="111">
        <f t="shared" si="86"/>
        <v>139</v>
      </c>
      <c r="W16" s="111">
        <f t="shared" si="86"/>
        <v>139</v>
      </c>
      <c r="X16" s="111">
        <f t="shared" si="86"/>
        <v>139</v>
      </c>
      <c r="Y16" s="111">
        <f t="shared" si="86"/>
        <v>139</v>
      </c>
      <c r="Z16" s="111">
        <f t="shared" si="86"/>
        <v>139</v>
      </c>
      <c r="AA16" s="111">
        <f t="shared" si="86"/>
        <v>139</v>
      </c>
      <c r="AB16" s="111">
        <f t="shared" si="86"/>
        <v>139</v>
      </c>
      <c r="AC16" s="111">
        <f t="shared" si="86"/>
        <v>139</v>
      </c>
      <c r="AD16" s="111">
        <f t="shared" si="86"/>
        <v>139</v>
      </c>
      <c r="AE16" s="111">
        <f t="shared" si="86"/>
        <v>139</v>
      </c>
      <c r="AF16" s="111">
        <f t="shared" si="86"/>
        <v>139</v>
      </c>
      <c r="AG16" s="111">
        <f t="shared" si="86"/>
        <v>139</v>
      </c>
      <c r="AH16" s="111">
        <f t="shared" si="86"/>
        <v>139</v>
      </c>
      <c r="AI16" s="111">
        <f t="shared" si="86"/>
        <v>139</v>
      </c>
      <c r="AJ16" s="111">
        <f t="shared" si="86"/>
        <v>139</v>
      </c>
      <c r="AK16" s="111">
        <f t="shared" si="86"/>
        <v>139</v>
      </c>
      <c r="AL16" s="111">
        <f t="shared" si="86"/>
        <v>139</v>
      </c>
      <c r="AM16" s="111">
        <f t="shared" si="86"/>
        <v>139</v>
      </c>
      <c r="AN16" s="111">
        <f t="shared" si="86"/>
        <v>139</v>
      </c>
      <c r="AO16" s="111">
        <f t="shared" si="86"/>
        <v>139</v>
      </c>
      <c r="AP16" s="111">
        <f t="shared" si="86"/>
        <v>139</v>
      </c>
      <c r="AQ16" s="111">
        <f t="shared" si="86"/>
        <v>139</v>
      </c>
      <c r="AR16" s="111">
        <f t="shared" si="86"/>
        <v>139</v>
      </c>
      <c r="AS16" s="111">
        <f t="shared" si="86"/>
        <v>139</v>
      </c>
      <c r="AT16" s="111">
        <f t="shared" si="86"/>
        <v>139</v>
      </c>
      <c r="AU16" s="111">
        <f t="shared" si="86"/>
        <v>139</v>
      </c>
      <c r="AV16" s="111">
        <f t="shared" si="86"/>
        <v>139</v>
      </c>
      <c r="AW16" s="111">
        <f t="shared" si="86"/>
        <v>139</v>
      </c>
      <c r="AX16" s="111">
        <f t="shared" si="86"/>
        <v>139</v>
      </c>
      <c r="AY16" s="111">
        <f t="shared" si="86"/>
        <v>139</v>
      </c>
      <c r="AZ16" s="111">
        <f t="shared" si="86"/>
        <v>139</v>
      </c>
      <c r="BA16" s="111">
        <f t="shared" si="86"/>
        <v>139</v>
      </c>
      <c r="BB16" s="111">
        <f t="shared" si="86"/>
        <v>139</v>
      </c>
      <c r="BC16" s="111">
        <f>$D$16</f>
        <v>25</v>
      </c>
      <c r="BD16" s="111">
        <f t="shared" ref="BD16:CG16" si="87">$D$16</f>
        <v>25</v>
      </c>
      <c r="BE16" s="111">
        <f t="shared" si="87"/>
        <v>25</v>
      </c>
      <c r="BF16" s="111">
        <f t="shared" si="87"/>
        <v>25</v>
      </c>
      <c r="BG16" s="111">
        <f t="shared" si="87"/>
        <v>25</v>
      </c>
      <c r="BH16" s="111">
        <f t="shared" si="87"/>
        <v>25</v>
      </c>
      <c r="BI16" s="111">
        <f t="shared" si="87"/>
        <v>25</v>
      </c>
      <c r="BJ16" s="111">
        <f t="shared" si="87"/>
        <v>25</v>
      </c>
      <c r="BK16" s="111">
        <f t="shared" si="87"/>
        <v>25</v>
      </c>
      <c r="BL16" s="111">
        <f t="shared" si="87"/>
        <v>25</v>
      </c>
      <c r="BM16" s="111">
        <f t="shared" si="87"/>
        <v>25</v>
      </c>
      <c r="BN16" s="111">
        <f t="shared" si="87"/>
        <v>25</v>
      </c>
      <c r="BO16" s="111">
        <f t="shared" si="87"/>
        <v>25</v>
      </c>
      <c r="BP16" s="111">
        <f t="shared" si="87"/>
        <v>25</v>
      </c>
      <c r="BQ16" s="111">
        <f t="shared" si="87"/>
        <v>25</v>
      </c>
      <c r="BR16" s="111">
        <f t="shared" si="87"/>
        <v>25</v>
      </c>
      <c r="BS16" s="111">
        <f t="shared" si="87"/>
        <v>25</v>
      </c>
      <c r="BT16" s="111">
        <f t="shared" si="87"/>
        <v>25</v>
      </c>
      <c r="BU16" s="111">
        <f t="shared" si="87"/>
        <v>25</v>
      </c>
      <c r="BV16" s="111">
        <f t="shared" si="87"/>
        <v>25</v>
      </c>
      <c r="BW16" s="111">
        <f t="shared" si="87"/>
        <v>25</v>
      </c>
      <c r="BX16" s="111">
        <f t="shared" si="87"/>
        <v>25</v>
      </c>
      <c r="BY16" s="111">
        <f t="shared" si="87"/>
        <v>25</v>
      </c>
      <c r="BZ16" s="111">
        <f t="shared" si="87"/>
        <v>25</v>
      </c>
      <c r="CA16" s="111">
        <f t="shared" si="87"/>
        <v>25</v>
      </c>
      <c r="CB16" s="111">
        <f t="shared" si="87"/>
        <v>25</v>
      </c>
      <c r="CC16" s="111">
        <f t="shared" si="87"/>
        <v>25</v>
      </c>
      <c r="CD16" s="111">
        <f t="shared" si="87"/>
        <v>25</v>
      </c>
      <c r="CE16" s="111">
        <f t="shared" si="87"/>
        <v>25</v>
      </c>
      <c r="CF16" s="111">
        <f t="shared" si="87"/>
        <v>25</v>
      </c>
      <c r="CG16" s="111">
        <f t="shared" si="87"/>
        <v>25</v>
      </c>
      <c r="CH16" s="188">
        <f t="shared" ref="CH16:CH18" si="88">SUM(M16:CG16)</f>
        <v>6613</v>
      </c>
    </row>
    <row r="17" spans="2:86" x14ac:dyDescent="0.15">
      <c r="B17" s="111" t="s">
        <v>81</v>
      </c>
      <c r="C17" s="111">
        <f>SUM(E17:J17)</f>
        <v>75</v>
      </c>
      <c r="D17" s="111"/>
      <c r="E17" s="111">
        <f>6*12</f>
        <v>72</v>
      </c>
      <c r="F17" s="111">
        <v>0</v>
      </c>
      <c r="G17" s="111"/>
      <c r="H17" s="111">
        <v>0</v>
      </c>
      <c r="I17" s="111">
        <v>0</v>
      </c>
      <c r="J17" s="111">
        <v>3</v>
      </c>
      <c r="L17" s="111" t="s">
        <v>81</v>
      </c>
      <c r="M17" s="111">
        <f>$C$17</f>
        <v>75</v>
      </c>
      <c r="N17" s="111">
        <f t="shared" ref="N17:BB17" si="89">$C$17</f>
        <v>75</v>
      </c>
      <c r="O17" s="111">
        <f t="shared" si="89"/>
        <v>75</v>
      </c>
      <c r="P17" s="111">
        <f t="shared" si="89"/>
        <v>75</v>
      </c>
      <c r="Q17" s="111">
        <f t="shared" si="89"/>
        <v>75</v>
      </c>
      <c r="R17" s="111">
        <f t="shared" si="89"/>
        <v>75</v>
      </c>
      <c r="S17" s="111">
        <f t="shared" si="89"/>
        <v>75</v>
      </c>
      <c r="T17" s="111">
        <f t="shared" si="89"/>
        <v>75</v>
      </c>
      <c r="U17" s="111">
        <f t="shared" si="89"/>
        <v>75</v>
      </c>
      <c r="V17" s="111">
        <f t="shared" si="89"/>
        <v>75</v>
      </c>
      <c r="W17" s="111">
        <f t="shared" si="89"/>
        <v>75</v>
      </c>
      <c r="X17" s="111">
        <f t="shared" si="89"/>
        <v>75</v>
      </c>
      <c r="Y17" s="111">
        <f t="shared" si="89"/>
        <v>75</v>
      </c>
      <c r="Z17" s="111">
        <f t="shared" si="89"/>
        <v>75</v>
      </c>
      <c r="AA17" s="111">
        <f t="shared" si="89"/>
        <v>75</v>
      </c>
      <c r="AB17" s="111">
        <f t="shared" si="89"/>
        <v>75</v>
      </c>
      <c r="AC17" s="111">
        <f t="shared" si="89"/>
        <v>75</v>
      </c>
      <c r="AD17" s="111">
        <f t="shared" si="89"/>
        <v>75</v>
      </c>
      <c r="AE17" s="111">
        <f t="shared" si="89"/>
        <v>75</v>
      </c>
      <c r="AF17" s="111">
        <f t="shared" si="89"/>
        <v>75</v>
      </c>
      <c r="AG17" s="111">
        <f t="shared" si="89"/>
        <v>75</v>
      </c>
      <c r="AH17" s="111">
        <f t="shared" si="89"/>
        <v>75</v>
      </c>
      <c r="AI17" s="111">
        <f t="shared" si="89"/>
        <v>75</v>
      </c>
      <c r="AJ17" s="111">
        <f t="shared" si="89"/>
        <v>75</v>
      </c>
      <c r="AK17" s="111">
        <f t="shared" si="89"/>
        <v>75</v>
      </c>
      <c r="AL17" s="111">
        <f t="shared" si="89"/>
        <v>75</v>
      </c>
      <c r="AM17" s="111">
        <f t="shared" si="89"/>
        <v>75</v>
      </c>
      <c r="AN17" s="111">
        <f t="shared" si="89"/>
        <v>75</v>
      </c>
      <c r="AO17" s="111">
        <f t="shared" si="89"/>
        <v>75</v>
      </c>
      <c r="AP17" s="111">
        <f t="shared" si="89"/>
        <v>75</v>
      </c>
      <c r="AQ17" s="111">
        <f t="shared" si="89"/>
        <v>75</v>
      </c>
      <c r="AR17" s="111">
        <f t="shared" si="89"/>
        <v>75</v>
      </c>
      <c r="AS17" s="111">
        <f t="shared" si="89"/>
        <v>75</v>
      </c>
      <c r="AT17" s="111">
        <f t="shared" si="89"/>
        <v>75</v>
      </c>
      <c r="AU17" s="111">
        <f t="shared" si="89"/>
        <v>75</v>
      </c>
      <c r="AV17" s="111">
        <f t="shared" si="89"/>
        <v>75</v>
      </c>
      <c r="AW17" s="111">
        <f t="shared" si="89"/>
        <v>75</v>
      </c>
      <c r="AX17" s="111">
        <f t="shared" si="89"/>
        <v>75</v>
      </c>
      <c r="AY17" s="111">
        <f t="shared" si="89"/>
        <v>75</v>
      </c>
      <c r="AZ17" s="111">
        <f t="shared" si="89"/>
        <v>75</v>
      </c>
      <c r="BA17" s="111">
        <f t="shared" si="89"/>
        <v>75</v>
      </c>
      <c r="BB17" s="111">
        <f t="shared" si="89"/>
        <v>75</v>
      </c>
      <c r="BC17" s="111">
        <f>$C$17</f>
        <v>75</v>
      </c>
      <c r="BD17" s="111">
        <f t="shared" ref="BD17:CG17" si="90">$C$17</f>
        <v>75</v>
      </c>
      <c r="BE17" s="111">
        <f t="shared" si="90"/>
        <v>75</v>
      </c>
      <c r="BF17" s="111">
        <f t="shared" si="90"/>
        <v>75</v>
      </c>
      <c r="BG17" s="111">
        <f t="shared" si="90"/>
        <v>75</v>
      </c>
      <c r="BH17" s="111">
        <f t="shared" si="90"/>
        <v>75</v>
      </c>
      <c r="BI17" s="111">
        <f t="shared" si="90"/>
        <v>75</v>
      </c>
      <c r="BJ17" s="111">
        <f t="shared" si="90"/>
        <v>75</v>
      </c>
      <c r="BK17" s="111">
        <f t="shared" si="90"/>
        <v>75</v>
      </c>
      <c r="BL17" s="111">
        <f t="shared" si="90"/>
        <v>75</v>
      </c>
      <c r="BM17" s="111">
        <f t="shared" si="90"/>
        <v>75</v>
      </c>
      <c r="BN17" s="111">
        <f t="shared" si="90"/>
        <v>75</v>
      </c>
      <c r="BO17" s="111">
        <f t="shared" si="90"/>
        <v>75</v>
      </c>
      <c r="BP17" s="111">
        <f t="shared" si="90"/>
        <v>75</v>
      </c>
      <c r="BQ17" s="111">
        <f t="shared" si="90"/>
        <v>75</v>
      </c>
      <c r="BR17" s="111">
        <f t="shared" si="90"/>
        <v>75</v>
      </c>
      <c r="BS17" s="111">
        <f t="shared" si="90"/>
        <v>75</v>
      </c>
      <c r="BT17" s="111">
        <f t="shared" si="90"/>
        <v>75</v>
      </c>
      <c r="BU17" s="111">
        <f t="shared" si="90"/>
        <v>75</v>
      </c>
      <c r="BV17" s="111">
        <f t="shared" si="90"/>
        <v>75</v>
      </c>
      <c r="BW17" s="111">
        <f t="shared" si="90"/>
        <v>75</v>
      </c>
      <c r="BX17" s="111">
        <f t="shared" si="90"/>
        <v>75</v>
      </c>
      <c r="BY17" s="111">
        <f t="shared" si="90"/>
        <v>75</v>
      </c>
      <c r="BZ17" s="111">
        <f t="shared" si="90"/>
        <v>75</v>
      </c>
      <c r="CA17" s="111">
        <f t="shared" si="90"/>
        <v>75</v>
      </c>
      <c r="CB17" s="111">
        <f t="shared" si="90"/>
        <v>75</v>
      </c>
      <c r="CC17" s="111">
        <f t="shared" si="90"/>
        <v>75</v>
      </c>
      <c r="CD17" s="111">
        <f t="shared" si="90"/>
        <v>75</v>
      </c>
      <c r="CE17" s="111">
        <f t="shared" si="90"/>
        <v>75</v>
      </c>
      <c r="CF17" s="111">
        <f t="shared" si="90"/>
        <v>75</v>
      </c>
      <c r="CG17" s="111">
        <f t="shared" si="90"/>
        <v>75</v>
      </c>
      <c r="CH17" s="188">
        <f t="shared" si="88"/>
        <v>5475</v>
      </c>
    </row>
    <row r="18" spans="2:86" x14ac:dyDescent="0.15">
      <c r="B18" s="111" t="s">
        <v>82</v>
      </c>
      <c r="C18" s="111">
        <f>SUM(E18:J18)</f>
        <v>6</v>
      </c>
      <c r="D18" s="111"/>
      <c r="E18" s="111">
        <v>0</v>
      </c>
      <c r="F18" s="111">
        <v>0</v>
      </c>
      <c r="G18" s="111"/>
      <c r="H18" s="111">
        <v>1</v>
      </c>
      <c r="I18" s="111">
        <v>2</v>
      </c>
      <c r="J18" s="111">
        <v>3</v>
      </c>
      <c r="L18" s="111" t="s">
        <v>82</v>
      </c>
      <c r="M18" s="111">
        <f>$C$18</f>
        <v>6</v>
      </c>
      <c r="N18" s="111">
        <f t="shared" ref="N18:BB18" si="91">$C$18</f>
        <v>6</v>
      </c>
      <c r="O18" s="111">
        <f t="shared" si="91"/>
        <v>6</v>
      </c>
      <c r="P18" s="111">
        <f t="shared" si="91"/>
        <v>6</v>
      </c>
      <c r="Q18" s="111">
        <f t="shared" si="91"/>
        <v>6</v>
      </c>
      <c r="R18" s="111">
        <f t="shared" si="91"/>
        <v>6</v>
      </c>
      <c r="S18" s="111">
        <f t="shared" si="91"/>
        <v>6</v>
      </c>
      <c r="T18" s="111">
        <f t="shared" si="91"/>
        <v>6</v>
      </c>
      <c r="U18" s="111">
        <f t="shared" si="91"/>
        <v>6</v>
      </c>
      <c r="V18" s="111">
        <f t="shared" si="91"/>
        <v>6</v>
      </c>
      <c r="W18" s="111">
        <f t="shared" si="91"/>
        <v>6</v>
      </c>
      <c r="X18" s="111">
        <f t="shared" si="91"/>
        <v>6</v>
      </c>
      <c r="Y18" s="111">
        <f t="shared" si="91"/>
        <v>6</v>
      </c>
      <c r="Z18" s="111">
        <f t="shared" si="91"/>
        <v>6</v>
      </c>
      <c r="AA18" s="111">
        <f t="shared" si="91"/>
        <v>6</v>
      </c>
      <c r="AB18" s="111">
        <f t="shared" si="91"/>
        <v>6</v>
      </c>
      <c r="AC18" s="111">
        <f t="shared" si="91"/>
        <v>6</v>
      </c>
      <c r="AD18" s="111">
        <f t="shared" si="91"/>
        <v>6</v>
      </c>
      <c r="AE18" s="111">
        <f t="shared" si="91"/>
        <v>6</v>
      </c>
      <c r="AF18" s="111">
        <f t="shared" si="91"/>
        <v>6</v>
      </c>
      <c r="AG18" s="111">
        <f t="shared" si="91"/>
        <v>6</v>
      </c>
      <c r="AH18" s="111">
        <f t="shared" si="91"/>
        <v>6</v>
      </c>
      <c r="AI18" s="111">
        <f t="shared" si="91"/>
        <v>6</v>
      </c>
      <c r="AJ18" s="111">
        <f t="shared" si="91"/>
        <v>6</v>
      </c>
      <c r="AK18" s="111">
        <f t="shared" si="91"/>
        <v>6</v>
      </c>
      <c r="AL18" s="111">
        <f t="shared" si="91"/>
        <v>6</v>
      </c>
      <c r="AM18" s="111">
        <f t="shared" si="91"/>
        <v>6</v>
      </c>
      <c r="AN18" s="111">
        <f t="shared" si="91"/>
        <v>6</v>
      </c>
      <c r="AO18" s="111">
        <f t="shared" si="91"/>
        <v>6</v>
      </c>
      <c r="AP18" s="111">
        <f t="shared" si="91"/>
        <v>6</v>
      </c>
      <c r="AQ18" s="111">
        <f t="shared" si="91"/>
        <v>6</v>
      </c>
      <c r="AR18" s="111">
        <f t="shared" si="91"/>
        <v>6</v>
      </c>
      <c r="AS18" s="111">
        <f t="shared" si="91"/>
        <v>6</v>
      </c>
      <c r="AT18" s="111">
        <f t="shared" si="91"/>
        <v>6</v>
      </c>
      <c r="AU18" s="111">
        <f t="shared" si="91"/>
        <v>6</v>
      </c>
      <c r="AV18" s="111">
        <f t="shared" si="91"/>
        <v>6</v>
      </c>
      <c r="AW18" s="111">
        <f t="shared" si="91"/>
        <v>6</v>
      </c>
      <c r="AX18" s="111">
        <f t="shared" si="91"/>
        <v>6</v>
      </c>
      <c r="AY18" s="111">
        <f t="shared" si="91"/>
        <v>6</v>
      </c>
      <c r="AZ18" s="111">
        <f t="shared" si="91"/>
        <v>6</v>
      </c>
      <c r="BA18" s="111">
        <f t="shared" si="91"/>
        <v>6</v>
      </c>
      <c r="BB18" s="111">
        <f t="shared" si="91"/>
        <v>6</v>
      </c>
      <c r="BC18" s="111">
        <f>$C$18</f>
        <v>6</v>
      </c>
      <c r="BD18" s="111">
        <f t="shared" ref="BD18:CG18" si="92">$C$18</f>
        <v>6</v>
      </c>
      <c r="BE18" s="111">
        <f t="shared" si="92"/>
        <v>6</v>
      </c>
      <c r="BF18" s="111">
        <f t="shared" si="92"/>
        <v>6</v>
      </c>
      <c r="BG18" s="111">
        <f t="shared" si="92"/>
        <v>6</v>
      </c>
      <c r="BH18" s="111">
        <f t="shared" si="92"/>
        <v>6</v>
      </c>
      <c r="BI18" s="111">
        <f t="shared" si="92"/>
        <v>6</v>
      </c>
      <c r="BJ18" s="111">
        <f t="shared" si="92"/>
        <v>6</v>
      </c>
      <c r="BK18" s="111">
        <f t="shared" si="92"/>
        <v>6</v>
      </c>
      <c r="BL18" s="111">
        <f t="shared" si="92"/>
        <v>6</v>
      </c>
      <c r="BM18" s="111">
        <f t="shared" si="92"/>
        <v>6</v>
      </c>
      <c r="BN18" s="111">
        <f t="shared" si="92"/>
        <v>6</v>
      </c>
      <c r="BO18" s="111">
        <f t="shared" si="92"/>
        <v>6</v>
      </c>
      <c r="BP18" s="111">
        <f t="shared" si="92"/>
        <v>6</v>
      </c>
      <c r="BQ18" s="111">
        <f t="shared" si="92"/>
        <v>6</v>
      </c>
      <c r="BR18" s="111">
        <f t="shared" si="92"/>
        <v>6</v>
      </c>
      <c r="BS18" s="111">
        <f t="shared" si="92"/>
        <v>6</v>
      </c>
      <c r="BT18" s="111">
        <f t="shared" si="92"/>
        <v>6</v>
      </c>
      <c r="BU18" s="111">
        <f t="shared" si="92"/>
        <v>6</v>
      </c>
      <c r="BV18" s="111">
        <f t="shared" si="92"/>
        <v>6</v>
      </c>
      <c r="BW18" s="111">
        <f t="shared" si="92"/>
        <v>6</v>
      </c>
      <c r="BX18" s="111">
        <f t="shared" si="92"/>
        <v>6</v>
      </c>
      <c r="BY18" s="111">
        <f t="shared" si="92"/>
        <v>6</v>
      </c>
      <c r="BZ18" s="111">
        <f t="shared" si="92"/>
        <v>6</v>
      </c>
      <c r="CA18" s="111">
        <f t="shared" si="92"/>
        <v>6</v>
      </c>
      <c r="CB18" s="111">
        <f t="shared" si="92"/>
        <v>6</v>
      </c>
      <c r="CC18" s="111">
        <f t="shared" si="92"/>
        <v>6</v>
      </c>
      <c r="CD18" s="111">
        <f t="shared" si="92"/>
        <v>6</v>
      </c>
      <c r="CE18" s="111">
        <f t="shared" si="92"/>
        <v>6</v>
      </c>
      <c r="CF18" s="111">
        <f t="shared" si="92"/>
        <v>6</v>
      </c>
      <c r="CG18" s="111">
        <f t="shared" si="92"/>
        <v>6</v>
      </c>
      <c r="CH18" s="188">
        <f t="shared" si="88"/>
        <v>438</v>
      </c>
    </row>
    <row r="21" spans="2:86" x14ac:dyDescent="0.15">
      <c r="B21" t="s">
        <v>158</v>
      </c>
      <c r="E21" s="187">
        <f>IF(年収!BX7&gt;=90,1,IF(年収!BX16&gt;=90,1,0))</f>
        <v>0</v>
      </c>
    </row>
    <row r="22" spans="2:86" ht="24" x14ac:dyDescent="0.15">
      <c r="B22" s="111"/>
      <c r="C22" s="111" t="s">
        <v>61</v>
      </c>
      <c r="D22" s="112" t="s">
        <v>108</v>
      </c>
      <c r="E22" s="111" t="s">
        <v>86</v>
      </c>
      <c r="F22" s="111" t="s">
        <v>87</v>
      </c>
      <c r="G22" s="111" t="s">
        <v>95</v>
      </c>
      <c r="H22" s="111" t="s">
        <v>88</v>
      </c>
      <c r="I22" s="111" t="s">
        <v>89</v>
      </c>
      <c r="J22" s="111" t="s">
        <v>90</v>
      </c>
      <c r="L22" s="111" t="s">
        <v>107</v>
      </c>
      <c r="M22" s="111">
        <v>18</v>
      </c>
      <c r="N22" s="111">
        <f>M22+1</f>
        <v>19</v>
      </c>
      <c r="O22" s="111">
        <f t="shared" ref="O22" si="93">N22+1</f>
        <v>20</v>
      </c>
      <c r="P22" s="111">
        <f t="shared" ref="P22" si="94">O22+1</f>
        <v>21</v>
      </c>
      <c r="Q22" s="111">
        <f t="shared" ref="Q22" si="95">P22+1</f>
        <v>22</v>
      </c>
      <c r="R22" s="111">
        <f t="shared" ref="R22" si="96">Q22+1</f>
        <v>23</v>
      </c>
      <c r="S22" s="111">
        <f t="shared" ref="S22" si="97">R22+1</f>
        <v>24</v>
      </c>
      <c r="T22" s="111">
        <f t="shared" ref="T22" si="98">S22+1</f>
        <v>25</v>
      </c>
      <c r="U22" s="111">
        <f t="shared" ref="U22" si="99">T22+1</f>
        <v>26</v>
      </c>
      <c r="V22" s="111">
        <f t="shared" ref="V22" si="100">U22+1</f>
        <v>27</v>
      </c>
      <c r="W22" s="111">
        <f t="shared" ref="W22" si="101">V22+1</f>
        <v>28</v>
      </c>
      <c r="X22" s="111">
        <f t="shared" ref="X22" si="102">W22+1</f>
        <v>29</v>
      </c>
      <c r="Y22" s="111">
        <f t="shared" ref="Y22" si="103">X22+1</f>
        <v>30</v>
      </c>
      <c r="Z22" s="111">
        <f t="shared" ref="Z22" si="104">Y22+1</f>
        <v>31</v>
      </c>
      <c r="AA22" s="111">
        <f t="shared" ref="AA22" si="105">Z22+1</f>
        <v>32</v>
      </c>
      <c r="AB22" s="111">
        <f t="shared" ref="AB22" si="106">AA22+1</f>
        <v>33</v>
      </c>
      <c r="AC22" s="111">
        <f t="shared" ref="AC22" si="107">AB22+1</f>
        <v>34</v>
      </c>
      <c r="AD22" s="111">
        <f t="shared" ref="AD22" si="108">AC22+1</f>
        <v>35</v>
      </c>
      <c r="AE22" s="111">
        <f t="shared" ref="AE22" si="109">AD22+1</f>
        <v>36</v>
      </c>
      <c r="AF22" s="111">
        <f t="shared" ref="AF22" si="110">AE22+1</f>
        <v>37</v>
      </c>
      <c r="AG22" s="111">
        <f t="shared" ref="AG22" si="111">AF22+1</f>
        <v>38</v>
      </c>
      <c r="AH22" s="111">
        <f t="shared" ref="AH22" si="112">AG22+1</f>
        <v>39</v>
      </c>
      <c r="AI22" s="111">
        <f t="shared" ref="AI22" si="113">AH22+1</f>
        <v>40</v>
      </c>
      <c r="AJ22" s="111">
        <f t="shared" ref="AJ22" si="114">AI22+1</f>
        <v>41</v>
      </c>
      <c r="AK22" s="111">
        <f t="shared" ref="AK22" si="115">AJ22+1</f>
        <v>42</v>
      </c>
      <c r="AL22" s="111">
        <f t="shared" ref="AL22" si="116">AK22+1</f>
        <v>43</v>
      </c>
      <c r="AM22" s="111">
        <f t="shared" ref="AM22" si="117">AL22+1</f>
        <v>44</v>
      </c>
      <c r="AN22" s="111">
        <f t="shared" ref="AN22" si="118">AM22+1</f>
        <v>45</v>
      </c>
      <c r="AO22" s="111">
        <f t="shared" ref="AO22" si="119">AN22+1</f>
        <v>46</v>
      </c>
      <c r="AP22" s="111">
        <f t="shared" ref="AP22" si="120">AO22+1</f>
        <v>47</v>
      </c>
      <c r="AQ22" s="111">
        <f t="shared" ref="AQ22" si="121">AP22+1</f>
        <v>48</v>
      </c>
      <c r="AR22" s="111">
        <f t="shared" ref="AR22" si="122">AQ22+1</f>
        <v>49</v>
      </c>
      <c r="AS22" s="111">
        <f t="shared" ref="AS22" si="123">AR22+1</f>
        <v>50</v>
      </c>
      <c r="AT22" s="111">
        <f t="shared" ref="AT22" si="124">AS22+1</f>
        <v>51</v>
      </c>
      <c r="AU22" s="111">
        <f t="shared" ref="AU22" si="125">AT22+1</f>
        <v>52</v>
      </c>
      <c r="AV22" s="111">
        <f t="shared" ref="AV22" si="126">AU22+1</f>
        <v>53</v>
      </c>
      <c r="AW22" s="111">
        <f t="shared" ref="AW22" si="127">AV22+1</f>
        <v>54</v>
      </c>
      <c r="AX22" s="111">
        <f t="shared" ref="AX22" si="128">AW22+1</f>
        <v>55</v>
      </c>
      <c r="AY22" s="111">
        <f t="shared" ref="AY22" si="129">AX22+1</f>
        <v>56</v>
      </c>
      <c r="AZ22" s="111">
        <f t="shared" ref="AZ22" si="130">AY22+1</f>
        <v>57</v>
      </c>
      <c r="BA22" s="111">
        <f t="shared" ref="BA22" si="131">AZ22+1</f>
        <v>58</v>
      </c>
      <c r="BB22" s="111">
        <f t="shared" ref="BB22" si="132">BA22+1</f>
        <v>59</v>
      </c>
      <c r="BC22" s="111">
        <f t="shared" ref="BC22" si="133">BB22+1</f>
        <v>60</v>
      </c>
      <c r="BD22" s="111">
        <f t="shared" ref="BD22" si="134">BC22+1</f>
        <v>61</v>
      </c>
      <c r="BE22" s="111">
        <f t="shared" ref="BE22" si="135">BD22+1</f>
        <v>62</v>
      </c>
      <c r="BF22" s="111">
        <f t="shared" ref="BF22" si="136">BE22+1</f>
        <v>63</v>
      </c>
      <c r="BG22" s="111">
        <f t="shared" ref="BG22" si="137">BF22+1</f>
        <v>64</v>
      </c>
      <c r="BH22" s="111">
        <f t="shared" ref="BH22" si="138">BG22+1</f>
        <v>65</v>
      </c>
      <c r="BI22" s="111">
        <f t="shared" ref="BI22" si="139">BH22+1</f>
        <v>66</v>
      </c>
      <c r="BJ22" s="111">
        <f t="shared" ref="BJ22" si="140">BI22+1</f>
        <v>67</v>
      </c>
      <c r="BK22" s="111">
        <f t="shared" ref="BK22" si="141">BJ22+1</f>
        <v>68</v>
      </c>
      <c r="BL22" s="111">
        <f t="shared" ref="BL22" si="142">BK22+1</f>
        <v>69</v>
      </c>
      <c r="BM22" s="111">
        <f t="shared" ref="BM22" si="143">BL22+1</f>
        <v>70</v>
      </c>
      <c r="BN22" s="111">
        <f t="shared" ref="BN22" si="144">BM22+1</f>
        <v>71</v>
      </c>
      <c r="BO22" s="111">
        <f t="shared" ref="BO22" si="145">BN22+1</f>
        <v>72</v>
      </c>
      <c r="BP22" s="111">
        <f t="shared" ref="BP22" si="146">BO22+1</f>
        <v>73</v>
      </c>
      <c r="BQ22" s="111">
        <f t="shared" ref="BQ22" si="147">BP22+1</f>
        <v>74</v>
      </c>
      <c r="BR22" s="111">
        <f t="shared" ref="BR22" si="148">BQ22+1</f>
        <v>75</v>
      </c>
      <c r="BS22" s="111">
        <f t="shared" ref="BS22" si="149">BR22+1</f>
        <v>76</v>
      </c>
      <c r="BT22" s="111">
        <f t="shared" ref="BT22" si="150">BS22+1</f>
        <v>77</v>
      </c>
      <c r="BU22" s="111">
        <f t="shared" ref="BU22" si="151">BT22+1</f>
        <v>78</v>
      </c>
      <c r="BV22" s="111">
        <f t="shared" ref="BV22" si="152">BU22+1</f>
        <v>79</v>
      </c>
      <c r="BW22" s="111">
        <f t="shared" ref="BW22" si="153">BV22+1</f>
        <v>80</v>
      </c>
      <c r="BX22" s="111">
        <f t="shared" ref="BX22" si="154">BW22+1</f>
        <v>81</v>
      </c>
      <c r="BY22" s="111">
        <f t="shared" ref="BY22" si="155">BX22+1</f>
        <v>82</v>
      </c>
      <c r="BZ22" s="111">
        <f t="shared" ref="BZ22" si="156">BY22+1</f>
        <v>83</v>
      </c>
      <c r="CA22" s="111">
        <f t="shared" ref="CA22" si="157">BZ22+1</f>
        <v>84</v>
      </c>
      <c r="CB22" s="111">
        <f t="shared" ref="CB22" si="158">CA22+1</f>
        <v>85</v>
      </c>
      <c r="CC22" s="111">
        <f t="shared" ref="CC22" si="159">CB22+1</f>
        <v>86</v>
      </c>
      <c r="CD22" s="111">
        <f t="shared" ref="CD22" si="160">CC22+1</f>
        <v>87</v>
      </c>
      <c r="CE22" s="111">
        <f t="shared" ref="CE22" si="161">CD22+1</f>
        <v>88</v>
      </c>
      <c r="CF22" s="111">
        <f t="shared" ref="CF22" si="162">CE22+1</f>
        <v>89</v>
      </c>
      <c r="CG22" s="111">
        <f t="shared" ref="CG22" si="163">CF22+1</f>
        <v>90</v>
      </c>
    </row>
    <row r="23" spans="2:86" x14ac:dyDescent="0.15">
      <c r="B23" s="111" t="s">
        <v>66</v>
      </c>
      <c r="C23" s="111">
        <f>SUM(E23:J23)</f>
        <v>257</v>
      </c>
      <c r="D23" s="111">
        <f>H23+I23+J23+G23</f>
        <v>37</v>
      </c>
      <c r="E23" s="111">
        <f>15*12</f>
        <v>180</v>
      </c>
      <c r="F23" s="111">
        <v>40</v>
      </c>
      <c r="G23" s="111">
        <v>20</v>
      </c>
      <c r="H23" s="111">
        <f>10/5</f>
        <v>2</v>
      </c>
      <c r="I23" s="111">
        <f>100/10</f>
        <v>10</v>
      </c>
      <c r="J23" s="111">
        <v>5</v>
      </c>
      <c r="L23" s="111" t="s">
        <v>66</v>
      </c>
      <c r="M23" s="111">
        <f>$C$23</f>
        <v>257</v>
      </c>
      <c r="N23" s="111">
        <f t="shared" ref="N23:BB23" si="164">$C$23</f>
        <v>257</v>
      </c>
      <c r="O23" s="111">
        <f t="shared" si="164"/>
        <v>257</v>
      </c>
      <c r="P23" s="111">
        <f t="shared" si="164"/>
        <v>257</v>
      </c>
      <c r="Q23" s="111">
        <f t="shared" si="164"/>
        <v>257</v>
      </c>
      <c r="R23" s="111">
        <f t="shared" si="164"/>
        <v>257</v>
      </c>
      <c r="S23" s="111">
        <f t="shared" si="164"/>
        <v>257</v>
      </c>
      <c r="T23" s="111">
        <f t="shared" si="164"/>
        <v>257</v>
      </c>
      <c r="U23" s="111">
        <f t="shared" si="164"/>
        <v>257</v>
      </c>
      <c r="V23" s="111">
        <f t="shared" si="164"/>
        <v>257</v>
      </c>
      <c r="W23" s="111">
        <f t="shared" si="164"/>
        <v>257</v>
      </c>
      <c r="X23" s="111">
        <f t="shared" si="164"/>
        <v>257</v>
      </c>
      <c r="Y23" s="111">
        <f t="shared" si="164"/>
        <v>257</v>
      </c>
      <c r="Z23" s="111">
        <f t="shared" si="164"/>
        <v>257</v>
      </c>
      <c r="AA23" s="111">
        <f t="shared" si="164"/>
        <v>257</v>
      </c>
      <c r="AB23" s="111">
        <f t="shared" si="164"/>
        <v>257</v>
      </c>
      <c r="AC23" s="111">
        <f t="shared" si="164"/>
        <v>257</v>
      </c>
      <c r="AD23" s="111">
        <f t="shared" si="164"/>
        <v>257</v>
      </c>
      <c r="AE23" s="111">
        <f t="shared" si="164"/>
        <v>257</v>
      </c>
      <c r="AF23" s="111">
        <f t="shared" si="164"/>
        <v>257</v>
      </c>
      <c r="AG23" s="111">
        <f t="shared" si="164"/>
        <v>257</v>
      </c>
      <c r="AH23" s="111">
        <f t="shared" si="164"/>
        <v>257</v>
      </c>
      <c r="AI23" s="111">
        <f t="shared" si="164"/>
        <v>257</v>
      </c>
      <c r="AJ23" s="111">
        <f t="shared" si="164"/>
        <v>257</v>
      </c>
      <c r="AK23" s="111">
        <f t="shared" si="164"/>
        <v>257</v>
      </c>
      <c r="AL23" s="111">
        <f t="shared" si="164"/>
        <v>257</v>
      </c>
      <c r="AM23" s="111">
        <f t="shared" si="164"/>
        <v>257</v>
      </c>
      <c r="AN23" s="111">
        <f t="shared" si="164"/>
        <v>257</v>
      </c>
      <c r="AO23" s="111">
        <f t="shared" si="164"/>
        <v>257</v>
      </c>
      <c r="AP23" s="111">
        <f t="shared" si="164"/>
        <v>257</v>
      </c>
      <c r="AQ23" s="111">
        <f t="shared" si="164"/>
        <v>257</v>
      </c>
      <c r="AR23" s="111">
        <f t="shared" si="164"/>
        <v>257</v>
      </c>
      <c r="AS23" s="111">
        <f t="shared" si="164"/>
        <v>257</v>
      </c>
      <c r="AT23" s="111">
        <f t="shared" si="164"/>
        <v>257</v>
      </c>
      <c r="AU23" s="111">
        <f t="shared" si="164"/>
        <v>257</v>
      </c>
      <c r="AV23" s="111">
        <f t="shared" si="164"/>
        <v>257</v>
      </c>
      <c r="AW23" s="111">
        <f t="shared" si="164"/>
        <v>257</v>
      </c>
      <c r="AX23" s="111">
        <f t="shared" si="164"/>
        <v>257</v>
      </c>
      <c r="AY23" s="111">
        <f t="shared" si="164"/>
        <v>257</v>
      </c>
      <c r="AZ23" s="111">
        <f t="shared" si="164"/>
        <v>257</v>
      </c>
      <c r="BA23" s="111">
        <f t="shared" si="164"/>
        <v>257</v>
      </c>
      <c r="BB23" s="111">
        <f t="shared" si="164"/>
        <v>257</v>
      </c>
      <c r="BC23" s="111">
        <f>$D$23</f>
        <v>37</v>
      </c>
      <c r="BD23" s="111">
        <f t="shared" ref="BD23:CG23" si="165">$D$23</f>
        <v>37</v>
      </c>
      <c r="BE23" s="111">
        <f t="shared" si="165"/>
        <v>37</v>
      </c>
      <c r="BF23" s="111">
        <f t="shared" si="165"/>
        <v>37</v>
      </c>
      <c r="BG23" s="111">
        <f t="shared" si="165"/>
        <v>37</v>
      </c>
      <c r="BH23" s="111">
        <f t="shared" si="165"/>
        <v>37</v>
      </c>
      <c r="BI23" s="111">
        <f t="shared" si="165"/>
        <v>37</v>
      </c>
      <c r="BJ23" s="111">
        <f t="shared" si="165"/>
        <v>37</v>
      </c>
      <c r="BK23" s="111">
        <f t="shared" si="165"/>
        <v>37</v>
      </c>
      <c r="BL23" s="111">
        <f t="shared" si="165"/>
        <v>37</v>
      </c>
      <c r="BM23" s="111">
        <f t="shared" si="165"/>
        <v>37</v>
      </c>
      <c r="BN23" s="111">
        <f t="shared" si="165"/>
        <v>37</v>
      </c>
      <c r="BO23" s="111">
        <f t="shared" si="165"/>
        <v>37</v>
      </c>
      <c r="BP23" s="111">
        <f t="shared" si="165"/>
        <v>37</v>
      </c>
      <c r="BQ23" s="111">
        <f t="shared" si="165"/>
        <v>37</v>
      </c>
      <c r="BR23" s="111">
        <f t="shared" si="165"/>
        <v>37</v>
      </c>
      <c r="BS23" s="111">
        <f t="shared" si="165"/>
        <v>37</v>
      </c>
      <c r="BT23" s="111">
        <f t="shared" si="165"/>
        <v>37</v>
      </c>
      <c r="BU23" s="111">
        <f t="shared" si="165"/>
        <v>37</v>
      </c>
      <c r="BV23" s="111">
        <f t="shared" si="165"/>
        <v>37</v>
      </c>
      <c r="BW23" s="111">
        <f t="shared" si="165"/>
        <v>37</v>
      </c>
      <c r="BX23" s="111">
        <f t="shared" si="165"/>
        <v>37</v>
      </c>
      <c r="BY23" s="111">
        <f t="shared" si="165"/>
        <v>37</v>
      </c>
      <c r="BZ23" s="111">
        <f t="shared" si="165"/>
        <v>37</v>
      </c>
      <c r="CA23" s="111">
        <f t="shared" si="165"/>
        <v>37</v>
      </c>
      <c r="CB23" s="111">
        <f t="shared" si="165"/>
        <v>37</v>
      </c>
      <c r="CC23" s="111">
        <f t="shared" si="165"/>
        <v>37</v>
      </c>
      <c r="CD23" s="111">
        <f t="shared" si="165"/>
        <v>37</v>
      </c>
      <c r="CE23" s="111">
        <f t="shared" si="165"/>
        <v>37</v>
      </c>
      <c r="CF23" s="111">
        <f t="shared" si="165"/>
        <v>37</v>
      </c>
      <c r="CG23" s="111">
        <f t="shared" si="165"/>
        <v>37</v>
      </c>
      <c r="CH23" s="188">
        <f t="shared" ref="CH23:CH25" si="166">SUM(M23:CG23)</f>
        <v>11941</v>
      </c>
    </row>
    <row r="24" spans="2:86" x14ac:dyDescent="0.15">
      <c r="B24" s="111" t="s">
        <v>81</v>
      </c>
      <c r="C24" s="111">
        <f>SUM(E24:J24)</f>
        <v>183</v>
      </c>
      <c r="D24" s="111"/>
      <c r="E24" s="111">
        <f>15*12</f>
        <v>180</v>
      </c>
      <c r="F24" s="111">
        <v>0</v>
      </c>
      <c r="G24" s="111"/>
      <c r="H24" s="111">
        <v>0</v>
      </c>
      <c r="I24" s="111">
        <v>0</v>
      </c>
      <c r="J24" s="111">
        <v>3</v>
      </c>
      <c r="L24" s="111" t="s">
        <v>81</v>
      </c>
      <c r="M24" s="111">
        <f>$C$24</f>
        <v>183</v>
      </c>
      <c r="N24" s="111">
        <f t="shared" ref="N24:BY24" si="167">$C$24</f>
        <v>183</v>
      </c>
      <c r="O24" s="111">
        <f t="shared" si="167"/>
        <v>183</v>
      </c>
      <c r="P24" s="111">
        <f t="shared" si="167"/>
        <v>183</v>
      </c>
      <c r="Q24" s="111">
        <f t="shared" si="167"/>
        <v>183</v>
      </c>
      <c r="R24" s="111">
        <f t="shared" si="167"/>
        <v>183</v>
      </c>
      <c r="S24" s="111">
        <f t="shared" si="167"/>
        <v>183</v>
      </c>
      <c r="T24" s="111">
        <f t="shared" si="167"/>
        <v>183</v>
      </c>
      <c r="U24" s="111">
        <f t="shared" si="167"/>
        <v>183</v>
      </c>
      <c r="V24" s="111">
        <f t="shared" si="167"/>
        <v>183</v>
      </c>
      <c r="W24" s="111">
        <f t="shared" si="167"/>
        <v>183</v>
      </c>
      <c r="X24" s="111">
        <f t="shared" si="167"/>
        <v>183</v>
      </c>
      <c r="Y24" s="111">
        <f t="shared" si="167"/>
        <v>183</v>
      </c>
      <c r="Z24" s="111">
        <f t="shared" si="167"/>
        <v>183</v>
      </c>
      <c r="AA24" s="111">
        <f t="shared" si="167"/>
        <v>183</v>
      </c>
      <c r="AB24" s="111">
        <f t="shared" si="167"/>
        <v>183</v>
      </c>
      <c r="AC24" s="111">
        <f t="shared" si="167"/>
        <v>183</v>
      </c>
      <c r="AD24" s="111">
        <f t="shared" si="167"/>
        <v>183</v>
      </c>
      <c r="AE24" s="111">
        <f t="shared" si="167"/>
        <v>183</v>
      </c>
      <c r="AF24" s="111">
        <f t="shared" si="167"/>
        <v>183</v>
      </c>
      <c r="AG24" s="111">
        <f t="shared" si="167"/>
        <v>183</v>
      </c>
      <c r="AH24" s="111">
        <f t="shared" si="167"/>
        <v>183</v>
      </c>
      <c r="AI24" s="111">
        <f t="shared" si="167"/>
        <v>183</v>
      </c>
      <c r="AJ24" s="111">
        <f t="shared" si="167"/>
        <v>183</v>
      </c>
      <c r="AK24" s="111">
        <f t="shared" si="167"/>
        <v>183</v>
      </c>
      <c r="AL24" s="111">
        <f t="shared" si="167"/>
        <v>183</v>
      </c>
      <c r="AM24" s="111">
        <f t="shared" si="167"/>
        <v>183</v>
      </c>
      <c r="AN24" s="111">
        <f t="shared" si="167"/>
        <v>183</v>
      </c>
      <c r="AO24" s="111">
        <f t="shared" si="167"/>
        <v>183</v>
      </c>
      <c r="AP24" s="111">
        <f t="shared" si="167"/>
        <v>183</v>
      </c>
      <c r="AQ24" s="111">
        <f t="shared" si="167"/>
        <v>183</v>
      </c>
      <c r="AR24" s="111">
        <f t="shared" si="167"/>
        <v>183</v>
      </c>
      <c r="AS24" s="111">
        <f t="shared" si="167"/>
        <v>183</v>
      </c>
      <c r="AT24" s="111">
        <f t="shared" si="167"/>
        <v>183</v>
      </c>
      <c r="AU24" s="111">
        <f t="shared" si="167"/>
        <v>183</v>
      </c>
      <c r="AV24" s="111">
        <f t="shared" si="167"/>
        <v>183</v>
      </c>
      <c r="AW24" s="111">
        <f t="shared" si="167"/>
        <v>183</v>
      </c>
      <c r="AX24" s="111">
        <f t="shared" si="167"/>
        <v>183</v>
      </c>
      <c r="AY24" s="111">
        <f t="shared" si="167"/>
        <v>183</v>
      </c>
      <c r="AZ24" s="111">
        <f t="shared" si="167"/>
        <v>183</v>
      </c>
      <c r="BA24" s="111">
        <f t="shared" si="167"/>
        <v>183</v>
      </c>
      <c r="BB24" s="111">
        <f t="shared" si="167"/>
        <v>183</v>
      </c>
      <c r="BC24" s="111">
        <f t="shared" si="167"/>
        <v>183</v>
      </c>
      <c r="BD24" s="111">
        <f t="shared" si="167"/>
        <v>183</v>
      </c>
      <c r="BE24" s="111">
        <f t="shared" si="167"/>
        <v>183</v>
      </c>
      <c r="BF24" s="111">
        <f t="shared" si="167"/>
        <v>183</v>
      </c>
      <c r="BG24" s="111">
        <f t="shared" si="167"/>
        <v>183</v>
      </c>
      <c r="BH24" s="111">
        <f t="shared" si="167"/>
        <v>183</v>
      </c>
      <c r="BI24" s="111">
        <f t="shared" si="167"/>
        <v>183</v>
      </c>
      <c r="BJ24" s="111">
        <f t="shared" si="167"/>
        <v>183</v>
      </c>
      <c r="BK24" s="111">
        <f t="shared" si="167"/>
        <v>183</v>
      </c>
      <c r="BL24" s="111">
        <f t="shared" si="167"/>
        <v>183</v>
      </c>
      <c r="BM24" s="111">
        <f t="shared" si="167"/>
        <v>183</v>
      </c>
      <c r="BN24" s="111">
        <f t="shared" si="167"/>
        <v>183</v>
      </c>
      <c r="BO24" s="111">
        <f t="shared" si="167"/>
        <v>183</v>
      </c>
      <c r="BP24" s="111">
        <f t="shared" si="167"/>
        <v>183</v>
      </c>
      <c r="BQ24" s="111">
        <f t="shared" si="167"/>
        <v>183</v>
      </c>
      <c r="BR24" s="111">
        <f t="shared" si="167"/>
        <v>183</v>
      </c>
      <c r="BS24" s="111">
        <f t="shared" si="167"/>
        <v>183</v>
      </c>
      <c r="BT24" s="111">
        <f t="shared" si="167"/>
        <v>183</v>
      </c>
      <c r="BU24" s="111">
        <f t="shared" si="167"/>
        <v>183</v>
      </c>
      <c r="BV24" s="111">
        <f t="shared" si="167"/>
        <v>183</v>
      </c>
      <c r="BW24" s="111">
        <f t="shared" si="167"/>
        <v>183</v>
      </c>
      <c r="BX24" s="111">
        <f t="shared" si="167"/>
        <v>183</v>
      </c>
      <c r="BY24" s="111">
        <f t="shared" si="167"/>
        <v>183</v>
      </c>
      <c r="BZ24" s="111">
        <f t="shared" ref="BZ24:CG24" si="168">$C$24</f>
        <v>183</v>
      </c>
      <c r="CA24" s="111">
        <f t="shared" si="168"/>
        <v>183</v>
      </c>
      <c r="CB24" s="111">
        <f t="shared" si="168"/>
        <v>183</v>
      </c>
      <c r="CC24" s="111">
        <f t="shared" si="168"/>
        <v>183</v>
      </c>
      <c r="CD24" s="111">
        <f t="shared" si="168"/>
        <v>183</v>
      </c>
      <c r="CE24" s="111">
        <f t="shared" si="168"/>
        <v>183</v>
      </c>
      <c r="CF24" s="111">
        <f t="shared" si="168"/>
        <v>183</v>
      </c>
      <c r="CG24" s="111">
        <f t="shared" si="168"/>
        <v>183</v>
      </c>
      <c r="CH24" s="188">
        <f t="shared" si="166"/>
        <v>13359</v>
      </c>
    </row>
    <row r="25" spans="2:86" x14ac:dyDescent="0.15">
      <c r="B25" s="111" t="s">
        <v>82</v>
      </c>
      <c r="C25" s="111">
        <f>SUM(E25:J25)</f>
        <v>6</v>
      </c>
      <c r="D25" s="111"/>
      <c r="E25" s="111">
        <v>0</v>
      </c>
      <c r="F25" s="111">
        <v>0</v>
      </c>
      <c r="G25" s="111"/>
      <c r="H25" s="111">
        <v>1</v>
      </c>
      <c r="I25" s="111">
        <v>2</v>
      </c>
      <c r="J25" s="111">
        <v>3</v>
      </c>
      <c r="L25" s="111" t="s">
        <v>82</v>
      </c>
      <c r="M25" s="111">
        <f>$C$25</f>
        <v>6</v>
      </c>
      <c r="N25" s="111">
        <f t="shared" ref="N25:BY25" si="169">$C$25</f>
        <v>6</v>
      </c>
      <c r="O25" s="111">
        <f t="shared" si="169"/>
        <v>6</v>
      </c>
      <c r="P25" s="111">
        <f t="shared" si="169"/>
        <v>6</v>
      </c>
      <c r="Q25" s="111">
        <f t="shared" si="169"/>
        <v>6</v>
      </c>
      <c r="R25" s="111">
        <f t="shared" si="169"/>
        <v>6</v>
      </c>
      <c r="S25" s="111">
        <f t="shared" si="169"/>
        <v>6</v>
      </c>
      <c r="T25" s="111">
        <f t="shared" si="169"/>
        <v>6</v>
      </c>
      <c r="U25" s="111">
        <f t="shared" si="169"/>
        <v>6</v>
      </c>
      <c r="V25" s="111">
        <f t="shared" si="169"/>
        <v>6</v>
      </c>
      <c r="W25" s="111">
        <f t="shared" si="169"/>
        <v>6</v>
      </c>
      <c r="X25" s="111">
        <f t="shared" si="169"/>
        <v>6</v>
      </c>
      <c r="Y25" s="111">
        <f t="shared" si="169"/>
        <v>6</v>
      </c>
      <c r="Z25" s="111">
        <f t="shared" si="169"/>
        <v>6</v>
      </c>
      <c r="AA25" s="111">
        <f t="shared" si="169"/>
        <v>6</v>
      </c>
      <c r="AB25" s="111">
        <f t="shared" si="169"/>
        <v>6</v>
      </c>
      <c r="AC25" s="111">
        <f t="shared" si="169"/>
        <v>6</v>
      </c>
      <c r="AD25" s="111">
        <f t="shared" si="169"/>
        <v>6</v>
      </c>
      <c r="AE25" s="111">
        <f t="shared" si="169"/>
        <v>6</v>
      </c>
      <c r="AF25" s="111">
        <f t="shared" si="169"/>
        <v>6</v>
      </c>
      <c r="AG25" s="111">
        <f t="shared" si="169"/>
        <v>6</v>
      </c>
      <c r="AH25" s="111">
        <f t="shared" si="169"/>
        <v>6</v>
      </c>
      <c r="AI25" s="111">
        <f t="shared" si="169"/>
        <v>6</v>
      </c>
      <c r="AJ25" s="111">
        <f t="shared" si="169"/>
        <v>6</v>
      </c>
      <c r="AK25" s="111">
        <f t="shared" si="169"/>
        <v>6</v>
      </c>
      <c r="AL25" s="111">
        <f t="shared" si="169"/>
        <v>6</v>
      </c>
      <c r="AM25" s="111">
        <f t="shared" si="169"/>
        <v>6</v>
      </c>
      <c r="AN25" s="111">
        <f t="shared" si="169"/>
        <v>6</v>
      </c>
      <c r="AO25" s="111">
        <f t="shared" si="169"/>
        <v>6</v>
      </c>
      <c r="AP25" s="111">
        <f t="shared" si="169"/>
        <v>6</v>
      </c>
      <c r="AQ25" s="111">
        <f t="shared" si="169"/>
        <v>6</v>
      </c>
      <c r="AR25" s="111">
        <f t="shared" si="169"/>
        <v>6</v>
      </c>
      <c r="AS25" s="111">
        <f t="shared" si="169"/>
        <v>6</v>
      </c>
      <c r="AT25" s="111">
        <f t="shared" si="169"/>
        <v>6</v>
      </c>
      <c r="AU25" s="111">
        <f t="shared" si="169"/>
        <v>6</v>
      </c>
      <c r="AV25" s="111">
        <f t="shared" si="169"/>
        <v>6</v>
      </c>
      <c r="AW25" s="111">
        <f t="shared" si="169"/>
        <v>6</v>
      </c>
      <c r="AX25" s="111">
        <f t="shared" si="169"/>
        <v>6</v>
      </c>
      <c r="AY25" s="111">
        <f t="shared" si="169"/>
        <v>6</v>
      </c>
      <c r="AZ25" s="111">
        <f t="shared" si="169"/>
        <v>6</v>
      </c>
      <c r="BA25" s="111">
        <f t="shared" si="169"/>
        <v>6</v>
      </c>
      <c r="BB25" s="111">
        <f t="shared" si="169"/>
        <v>6</v>
      </c>
      <c r="BC25" s="111">
        <f t="shared" si="169"/>
        <v>6</v>
      </c>
      <c r="BD25" s="111">
        <f t="shared" si="169"/>
        <v>6</v>
      </c>
      <c r="BE25" s="111">
        <f t="shared" si="169"/>
        <v>6</v>
      </c>
      <c r="BF25" s="111">
        <f t="shared" si="169"/>
        <v>6</v>
      </c>
      <c r="BG25" s="111">
        <f t="shared" si="169"/>
        <v>6</v>
      </c>
      <c r="BH25" s="111">
        <f t="shared" si="169"/>
        <v>6</v>
      </c>
      <c r="BI25" s="111">
        <f t="shared" si="169"/>
        <v>6</v>
      </c>
      <c r="BJ25" s="111">
        <f t="shared" si="169"/>
        <v>6</v>
      </c>
      <c r="BK25" s="111">
        <f t="shared" si="169"/>
        <v>6</v>
      </c>
      <c r="BL25" s="111">
        <f t="shared" si="169"/>
        <v>6</v>
      </c>
      <c r="BM25" s="111">
        <f t="shared" si="169"/>
        <v>6</v>
      </c>
      <c r="BN25" s="111">
        <f t="shared" si="169"/>
        <v>6</v>
      </c>
      <c r="BO25" s="111">
        <f t="shared" si="169"/>
        <v>6</v>
      </c>
      <c r="BP25" s="111">
        <f t="shared" si="169"/>
        <v>6</v>
      </c>
      <c r="BQ25" s="111">
        <f t="shared" si="169"/>
        <v>6</v>
      </c>
      <c r="BR25" s="111">
        <f t="shared" si="169"/>
        <v>6</v>
      </c>
      <c r="BS25" s="111">
        <f t="shared" si="169"/>
        <v>6</v>
      </c>
      <c r="BT25" s="111">
        <f t="shared" si="169"/>
        <v>6</v>
      </c>
      <c r="BU25" s="111">
        <f t="shared" si="169"/>
        <v>6</v>
      </c>
      <c r="BV25" s="111">
        <f t="shared" si="169"/>
        <v>6</v>
      </c>
      <c r="BW25" s="111">
        <f t="shared" si="169"/>
        <v>6</v>
      </c>
      <c r="BX25" s="111">
        <f t="shared" si="169"/>
        <v>6</v>
      </c>
      <c r="BY25" s="111">
        <f t="shared" si="169"/>
        <v>6</v>
      </c>
      <c r="BZ25" s="111">
        <f t="shared" ref="BZ25:CG25" si="170">$C$25</f>
        <v>6</v>
      </c>
      <c r="CA25" s="111">
        <f t="shared" si="170"/>
        <v>6</v>
      </c>
      <c r="CB25" s="111">
        <f t="shared" si="170"/>
        <v>6</v>
      </c>
      <c r="CC25" s="111">
        <f t="shared" si="170"/>
        <v>6</v>
      </c>
      <c r="CD25" s="111">
        <f t="shared" si="170"/>
        <v>6</v>
      </c>
      <c r="CE25" s="111">
        <f t="shared" si="170"/>
        <v>6</v>
      </c>
      <c r="CF25" s="111">
        <f t="shared" si="170"/>
        <v>6</v>
      </c>
      <c r="CG25" s="111">
        <f t="shared" si="170"/>
        <v>6</v>
      </c>
      <c r="CH25" s="188">
        <f t="shared" si="166"/>
        <v>438</v>
      </c>
    </row>
    <row r="27" spans="2:86" x14ac:dyDescent="0.15">
      <c r="E27" s="110">
        <f>IF(年収!BX7&gt;=90,1,IF(年収!BX16&gt;=90,1,0))</f>
        <v>0</v>
      </c>
      <c r="L27" s="110" t="s">
        <v>163</v>
      </c>
    </row>
    <row r="28" spans="2:86" x14ac:dyDescent="0.15">
      <c r="L28" s="111" t="s">
        <v>66</v>
      </c>
      <c r="M28" s="111">
        <f>M23-M4</f>
        <v>80</v>
      </c>
      <c r="N28" s="111">
        <f t="shared" ref="N28:BN28" si="171">N23-N4</f>
        <v>80</v>
      </c>
      <c r="O28" s="111">
        <f t="shared" si="171"/>
        <v>80</v>
      </c>
      <c r="P28" s="111">
        <f t="shared" si="171"/>
        <v>80</v>
      </c>
      <c r="Q28" s="111">
        <f t="shared" si="171"/>
        <v>80</v>
      </c>
      <c r="R28" s="111">
        <f t="shared" si="171"/>
        <v>80</v>
      </c>
      <c r="S28" s="111">
        <f t="shared" si="171"/>
        <v>80</v>
      </c>
      <c r="T28" s="111">
        <f t="shared" si="171"/>
        <v>80</v>
      </c>
      <c r="U28" s="111">
        <f t="shared" si="171"/>
        <v>80</v>
      </c>
      <c r="V28" s="111">
        <f t="shared" si="171"/>
        <v>80</v>
      </c>
      <c r="W28" s="111">
        <f t="shared" si="171"/>
        <v>80</v>
      </c>
      <c r="X28" s="111">
        <f t="shared" si="171"/>
        <v>80</v>
      </c>
      <c r="Y28" s="111">
        <f t="shared" si="171"/>
        <v>80</v>
      </c>
      <c r="Z28" s="111">
        <f t="shared" si="171"/>
        <v>80</v>
      </c>
      <c r="AA28" s="111">
        <f t="shared" si="171"/>
        <v>80</v>
      </c>
      <c r="AB28" s="111">
        <f t="shared" si="171"/>
        <v>80</v>
      </c>
      <c r="AC28" s="111">
        <f t="shared" si="171"/>
        <v>80</v>
      </c>
      <c r="AD28" s="111">
        <f t="shared" si="171"/>
        <v>80</v>
      </c>
      <c r="AE28" s="111">
        <f t="shared" si="171"/>
        <v>80</v>
      </c>
      <c r="AF28" s="111">
        <f t="shared" si="171"/>
        <v>80</v>
      </c>
      <c r="AG28" s="111">
        <f t="shared" si="171"/>
        <v>80</v>
      </c>
      <c r="AH28" s="111">
        <f t="shared" si="171"/>
        <v>80</v>
      </c>
      <c r="AI28" s="111">
        <f t="shared" si="171"/>
        <v>80</v>
      </c>
      <c r="AJ28" s="111">
        <f t="shared" si="171"/>
        <v>80</v>
      </c>
      <c r="AK28" s="111">
        <f t="shared" si="171"/>
        <v>80</v>
      </c>
      <c r="AL28" s="111">
        <f t="shared" si="171"/>
        <v>80</v>
      </c>
      <c r="AM28" s="111">
        <f t="shared" si="171"/>
        <v>80</v>
      </c>
      <c r="AN28" s="111">
        <f t="shared" si="171"/>
        <v>80</v>
      </c>
      <c r="AO28" s="111">
        <f t="shared" si="171"/>
        <v>80</v>
      </c>
      <c r="AP28" s="111">
        <f t="shared" si="171"/>
        <v>80</v>
      </c>
      <c r="AQ28" s="111">
        <f t="shared" si="171"/>
        <v>80</v>
      </c>
      <c r="AR28" s="111">
        <f t="shared" si="171"/>
        <v>80</v>
      </c>
      <c r="AS28" s="111">
        <f t="shared" si="171"/>
        <v>80</v>
      </c>
      <c r="AT28" s="111">
        <f t="shared" si="171"/>
        <v>80</v>
      </c>
      <c r="AU28" s="111">
        <f t="shared" si="171"/>
        <v>80</v>
      </c>
      <c r="AV28" s="111">
        <f t="shared" si="171"/>
        <v>80</v>
      </c>
      <c r="AW28" s="111">
        <f t="shared" si="171"/>
        <v>80</v>
      </c>
      <c r="AX28" s="111">
        <f t="shared" si="171"/>
        <v>80</v>
      </c>
      <c r="AY28" s="111">
        <f t="shared" si="171"/>
        <v>80</v>
      </c>
      <c r="AZ28" s="111">
        <f t="shared" si="171"/>
        <v>80</v>
      </c>
      <c r="BA28" s="111">
        <f t="shared" si="171"/>
        <v>80</v>
      </c>
      <c r="BB28" s="111">
        <f t="shared" si="171"/>
        <v>80</v>
      </c>
      <c r="BC28" s="111">
        <f t="shared" si="171"/>
        <v>10</v>
      </c>
      <c r="BD28" s="111">
        <f t="shared" si="171"/>
        <v>10</v>
      </c>
      <c r="BE28" s="111">
        <f t="shared" si="171"/>
        <v>10</v>
      </c>
      <c r="BF28" s="111">
        <f t="shared" si="171"/>
        <v>10</v>
      </c>
      <c r="BG28" s="111">
        <f t="shared" si="171"/>
        <v>10</v>
      </c>
      <c r="BH28" s="111">
        <f t="shared" si="171"/>
        <v>10</v>
      </c>
      <c r="BI28" s="111">
        <f t="shared" si="171"/>
        <v>10</v>
      </c>
      <c r="BJ28" s="111">
        <f t="shared" si="171"/>
        <v>10</v>
      </c>
      <c r="BK28" s="111">
        <f t="shared" si="171"/>
        <v>10</v>
      </c>
      <c r="BL28" s="111">
        <f t="shared" si="171"/>
        <v>10</v>
      </c>
      <c r="BM28" s="111">
        <f t="shared" si="171"/>
        <v>10</v>
      </c>
      <c r="BN28" s="111">
        <f t="shared" si="171"/>
        <v>10</v>
      </c>
      <c r="BO28" s="111">
        <f t="shared" ref="BO28:CG28" si="172">BO23-BO4</f>
        <v>10</v>
      </c>
      <c r="BP28" s="111">
        <f t="shared" si="172"/>
        <v>10</v>
      </c>
      <c r="BQ28" s="111">
        <f t="shared" si="172"/>
        <v>10</v>
      </c>
      <c r="BR28" s="111">
        <f t="shared" si="172"/>
        <v>10</v>
      </c>
      <c r="BS28" s="111">
        <f t="shared" si="172"/>
        <v>10</v>
      </c>
      <c r="BT28" s="111">
        <f t="shared" si="172"/>
        <v>10</v>
      </c>
      <c r="BU28" s="111">
        <f t="shared" si="172"/>
        <v>10</v>
      </c>
      <c r="BV28" s="111">
        <f t="shared" si="172"/>
        <v>10</v>
      </c>
      <c r="BW28" s="111">
        <f t="shared" si="172"/>
        <v>10</v>
      </c>
      <c r="BX28" s="111">
        <f t="shared" si="172"/>
        <v>10</v>
      </c>
      <c r="BY28" s="111">
        <f t="shared" si="172"/>
        <v>10</v>
      </c>
      <c r="BZ28" s="111">
        <f t="shared" si="172"/>
        <v>10</v>
      </c>
      <c r="CA28" s="111">
        <f t="shared" si="172"/>
        <v>10</v>
      </c>
      <c r="CB28" s="111">
        <f t="shared" si="172"/>
        <v>10</v>
      </c>
      <c r="CC28" s="111">
        <f t="shared" si="172"/>
        <v>10</v>
      </c>
      <c r="CD28" s="111">
        <f t="shared" si="172"/>
        <v>10</v>
      </c>
      <c r="CE28" s="111">
        <f t="shared" si="172"/>
        <v>10</v>
      </c>
      <c r="CF28" s="111">
        <f t="shared" si="172"/>
        <v>10</v>
      </c>
      <c r="CG28" s="111">
        <f t="shared" si="172"/>
        <v>10</v>
      </c>
      <c r="CH28" s="188">
        <f t="shared" ref="CH28:CH30" si="173">SUM(M28:CG28)</f>
        <v>3670</v>
      </c>
    </row>
    <row r="29" spans="2:86" x14ac:dyDescent="0.15">
      <c r="L29" s="111" t="s">
        <v>81</v>
      </c>
      <c r="M29" s="111">
        <f>M24-M5</f>
        <v>84</v>
      </c>
      <c r="N29" s="111">
        <f t="shared" ref="N29:BN29" si="174">N24-N5</f>
        <v>84</v>
      </c>
      <c r="O29" s="111">
        <f t="shared" si="174"/>
        <v>84</v>
      </c>
      <c r="P29" s="111">
        <f t="shared" si="174"/>
        <v>84</v>
      </c>
      <c r="Q29" s="111">
        <f t="shared" si="174"/>
        <v>84</v>
      </c>
      <c r="R29" s="111">
        <f t="shared" si="174"/>
        <v>84</v>
      </c>
      <c r="S29" s="111">
        <f t="shared" si="174"/>
        <v>84</v>
      </c>
      <c r="T29" s="111">
        <f t="shared" si="174"/>
        <v>84</v>
      </c>
      <c r="U29" s="111">
        <f t="shared" si="174"/>
        <v>84</v>
      </c>
      <c r="V29" s="111">
        <f t="shared" si="174"/>
        <v>84</v>
      </c>
      <c r="W29" s="111">
        <f t="shared" si="174"/>
        <v>84</v>
      </c>
      <c r="X29" s="111">
        <f t="shared" si="174"/>
        <v>84</v>
      </c>
      <c r="Y29" s="111">
        <f t="shared" si="174"/>
        <v>84</v>
      </c>
      <c r="Z29" s="111">
        <f t="shared" si="174"/>
        <v>84</v>
      </c>
      <c r="AA29" s="111">
        <f t="shared" si="174"/>
        <v>84</v>
      </c>
      <c r="AB29" s="111">
        <f t="shared" si="174"/>
        <v>84</v>
      </c>
      <c r="AC29" s="111">
        <f t="shared" si="174"/>
        <v>84</v>
      </c>
      <c r="AD29" s="111">
        <f t="shared" si="174"/>
        <v>84</v>
      </c>
      <c r="AE29" s="111">
        <f t="shared" si="174"/>
        <v>84</v>
      </c>
      <c r="AF29" s="111">
        <f t="shared" si="174"/>
        <v>84</v>
      </c>
      <c r="AG29" s="111">
        <f t="shared" si="174"/>
        <v>84</v>
      </c>
      <c r="AH29" s="111">
        <f t="shared" si="174"/>
        <v>84</v>
      </c>
      <c r="AI29" s="111">
        <f t="shared" si="174"/>
        <v>84</v>
      </c>
      <c r="AJ29" s="111">
        <f t="shared" si="174"/>
        <v>84</v>
      </c>
      <c r="AK29" s="111">
        <f t="shared" si="174"/>
        <v>84</v>
      </c>
      <c r="AL29" s="111">
        <f t="shared" si="174"/>
        <v>84</v>
      </c>
      <c r="AM29" s="111">
        <f t="shared" si="174"/>
        <v>84</v>
      </c>
      <c r="AN29" s="111">
        <f t="shared" si="174"/>
        <v>84</v>
      </c>
      <c r="AO29" s="111">
        <f t="shared" si="174"/>
        <v>84</v>
      </c>
      <c r="AP29" s="111">
        <f t="shared" si="174"/>
        <v>84</v>
      </c>
      <c r="AQ29" s="111">
        <f t="shared" si="174"/>
        <v>84</v>
      </c>
      <c r="AR29" s="111">
        <f t="shared" si="174"/>
        <v>84</v>
      </c>
      <c r="AS29" s="111">
        <f t="shared" si="174"/>
        <v>84</v>
      </c>
      <c r="AT29" s="111">
        <f t="shared" si="174"/>
        <v>84</v>
      </c>
      <c r="AU29" s="111">
        <f t="shared" si="174"/>
        <v>84</v>
      </c>
      <c r="AV29" s="111">
        <f t="shared" si="174"/>
        <v>84</v>
      </c>
      <c r="AW29" s="111">
        <f t="shared" si="174"/>
        <v>84</v>
      </c>
      <c r="AX29" s="111">
        <f t="shared" si="174"/>
        <v>84</v>
      </c>
      <c r="AY29" s="111">
        <f t="shared" si="174"/>
        <v>84</v>
      </c>
      <c r="AZ29" s="111">
        <f t="shared" si="174"/>
        <v>84</v>
      </c>
      <c r="BA29" s="111">
        <f t="shared" si="174"/>
        <v>84</v>
      </c>
      <c r="BB29" s="111">
        <f t="shared" si="174"/>
        <v>84</v>
      </c>
      <c r="BC29" s="111">
        <f t="shared" si="174"/>
        <v>84</v>
      </c>
      <c r="BD29" s="111">
        <f t="shared" si="174"/>
        <v>84</v>
      </c>
      <c r="BE29" s="111">
        <f t="shared" si="174"/>
        <v>84</v>
      </c>
      <c r="BF29" s="111">
        <f t="shared" si="174"/>
        <v>84</v>
      </c>
      <c r="BG29" s="111">
        <f t="shared" si="174"/>
        <v>84</v>
      </c>
      <c r="BH29" s="111">
        <f t="shared" si="174"/>
        <v>84</v>
      </c>
      <c r="BI29" s="111">
        <f t="shared" si="174"/>
        <v>84</v>
      </c>
      <c r="BJ29" s="111">
        <f t="shared" si="174"/>
        <v>84</v>
      </c>
      <c r="BK29" s="111">
        <f t="shared" si="174"/>
        <v>84</v>
      </c>
      <c r="BL29" s="111">
        <f t="shared" si="174"/>
        <v>84</v>
      </c>
      <c r="BM29" s="111">
        <f t="shared" si="174"/>
        <v>84</v>
      </c>
      <c r="BN29" s="111">
        <f t="shared" si="174"/>
        <v>84</v>
      </c>
      <c r="BO29" s="111">
        <f t="shared" ref="BO29:CG29" si="175">BO24-BO5</f>
        <v>84</v>
      </c>
      <c r="BP29" s="111">
        <f t="shared" si="175"/>
        <v>84</v>
      </c>
      <c r="BQ29" s="111">
        <f t="shared" si="175"/>
        <v>84</v>
      </c>
      <c r="BR29" s="111">
        <f t="shared" si="175"/>
        <v>84</v>
      </c>
      <c r="BS29" s="111">
        <f t="shared" si="175"/>
        <v>84</v>
      </c>
      <c r="BT29" s="111">
        <f t="shared" si="175"/>
        <v>84</v>
      </c>
      <c r="BU29" s="111">
        <f t="shared" si="175"/>
        <v>84</v>
      </c>
      <c r="BV29" s="111">
        <f t="shared" si="175"/>
        <v>84</v>
      </c>
      <c r="BW29" s="111">
        <f t="shared" si="175"/>
        <v>84</v>
      </c>
      <c r="BX29" s="111">
        <f t="shared" si="175"/>
        <v>84</v>
      </c>
      <c r="BY29" s="111">
        <f t="shared" si="175"/>
        <v>84</v>
      </c>
      <c r="BZ29" s="111">
        <f t="shared" si="175"/>
        <v>84</v>
      </c>
      <c r="CA29" s="111">
        <f t="shared" si="175"/>
        <v>84</v>
      </c>
      <c r="CB29" s="111">
        <f t="shared" si="175"/>
        <v>84</v>
      </c>
      <c r="CC29" s="111">
        <f t="shared" si="175"/>
        <v>84</v>
      </c>
      <c r="CD29" s="111">
        <f t="shared" si="175"/>
        <v>84</v>
      </c>
      <c r="CE29" s="111">
        <f t="shared" si="175"/>
        <v>84</v>
      </c>
      <c r="CF29" s="111">
        <f t="shared" si="175"/>
        <v>84</v>
      </c>
      <c r="CG29" s="111">
        <f t="shared" si="175"/>
        <v>84</v>
      </c>
      <c r="CH29" s="188">
        <f t="shared" si="173"/>
        <v>6132</v>
      </c>
    </row>
    <row r="30" spans="2:86" x14ac:dyDescent="0.15">
      <c r="L30" s="111" t="s">
        <v>82</v>
      </c>
      <c r="M30" s="111">
        <f>M25-M6</f>
        <v>0</v>
      </c>
      <c r="N30" s="111">
        <f t="shared" ref="N30:BN30" si="176">N25-N6</f>
        <v>0</v>
      </c>
      <c r="O30" s="111">
        <f t="shared" si="176"/>
        <v>0</v>
      </c>
      <c r="P30" s="111">
        <f t="shared" si="176"/>
        <v>0</v>
      </c>
      <c r="Q30" s="111">
        <f t="shared" si="176"/>
        <v>0</v>
      </c>
      <c r="R30" s="111">
        <f t="shared" si="176"/>
        <v>0</v>
      </c>
      <c r="S30" s="111">
        <f t="shared" si="176"/>
        <v>0</v>
      </c>
      <c r="T30" s="111">
        <f t="shared" si="176"/>
        <v>0</v>
      </c>
      <c r="U30" s="111">
        <f t="shared" si="176"/>
        <v>0</v>
      </c>
      <c r="V30" s="111">
        <f t="shared" si="176"/>
        <v>0</v>
      </c>
      <c r="W30" s="111">
        <f t="shared" si="176"/>
        <v>0</v>
      </c>
      <c r="X30" s="111">
        <f t="shared" si="176"/>
        <v>0</v>
      </c>
      <c r="Y30" s="111">
        <f t="shared" si="176"/>
        <v>0</v>
      </c>
      <c r="Z30" s="111">
        <f t="shared" si="176"/>
        <v>0</v>
      </c>
      <c r="AA30" s="111">
        <f t="shared" si="176"/>
        <v>0</v>
      </c>
      <c r="AB30" s="111">
        <f t="shared" si="176"/>
        <v>0</v>
      </c>
      <c r="AC30" s="111">
        <f t="shared" si="176"/>
        <v>0</v>
      </c>
      <c r="AD30" s="111">
        <f t="shared" si="176"/>
        <v>0</v>
      </c>
      <c r="AE30" s="111">
        <f t="shared" si="176"/>
        <v>0</v>
      </c>
      <c r="AF30" s="111">
        <f t="shared" si="176"/>
        <v>0</v>
      </c>
      <c r="AG30" s="111">
        <f t="shared" si="176"/>
        <v>0</v>
      </c>
      <c r="AH30" s="111">
        <f t="shared" si="176"/>
        <v>0</v>
      </c>
      <c r="AI30" s="111">
        <f t="shared" si="176"/>
        <v>0</v>
      </c>
      <c r="AJ30" s="111">
        <f t="shared" si="176"/>
        <v>0</v>
      </c>
      <c r="AK30" s="111">
        <f t="shared" si="176"/>
        <v>0</v>
      </c>
      <c r="AL30" s="111">
        <f t="shared" si="176"/>
        <v>0</v>
      </c>
      <c r="AM30" s="111">
        <f t="shared" si="176"/>
        <v>0</v>
      </c>
      <c r="AN30" s="111">
        <f t="shared" si="176"/>
        <v>0</v>
      </c>
      <c r="AO30" s="111">
        <f t="shared" si="176"/>
        <v>0</v>
      </c>
      <c r="AP30" s="111">
        <f t="shared" si="176"/>
        <v>0</v>
      </c>
      <c r="AQ30" s="111">
        <f t="shared" si="176"/>
        <v>0</v>
      </c>
      <c r="AR30" s="111">
        <f t="shared" si="176"/>
        <v>0</v>
      </c>
      <c r="AS30" s="111">
        <f t="shared" si="176"/>
        <v>0</v>
      </c>
      <c r="AT30" s="111">
        <f t="shared" si="176"/>
        <v>0</v>
      </c>
      <c r="AU30" s="111">
        <f t="shared" si="176"/>
        <v>0</v>
      </c>
      <c r="AV30" s="111">
        <f t="shared" si="176"/>
        <v>0</v>
      </c>
      <c r="AW30" s="111">
        <f t="shared" si="176"/>
        <v>0</v>
      </c>
      <c r="AX30" s="111">
        <f t="shared" si="176"/>
        <v>0</v>
      </c>
      <c r="AY30" s="111">
        <f t="shared" si="176"/>
        <v>0</v>
      </c>
      <c r="AZ30" s="111">
        <f t="shared" si="176"/>
        <v>0</v>
      </c>
      <c r="BA30" s="111">
        <f t="shared" si="176"/>
        <v>0</v>
      </c>
      <c r="BB30" s="111">
        <f t="shared" si="176"/>
        <v>0</v>
      </c>
      <c r="BC30" s="111">
        <f t="shared" si="176"/>
        <v>0</v>
      </c>
      <c r="BD30" s="111">
        <f t="shared" si="176"/>
        <v>0</v>
      </c>
      <c r="BE30" s="111">
        <f t="shared" si="176"/>
        <v>0</v>
      </c>
      <c r="BF30" s="111">
        <f t="shared" si="176"/>
        <v>0</v>
      </c>
      <c r="BG30" s="111">
        <f t="shared" si="176"/>
        <v>0</v>
      </c>
      <c r="BH30" s="111">
        <f t="shared" si="176"/>
        <v>0</v>
      </c>
      <c r="BI30" s="111">
        <f t="shared" si="176"/>
        <v>0</v>
      </c>
      <c r="BJ30" s="111">
        <f t="shared" si="176"/>
        <v>0</v>
      </c>
      <c r="BK30" s="111">
        <f t="shared" si="176"/>
        <v>0</v>
      </c>
      <c r="BL30" s="111">
        <f t="shared" si="176"/>
        <v>0</v>
      </c>
      <c r="BM30" s="111">
        <f t="shared" si="176"/>
        <v>0</v>
      </c>
      <c r="BN30" s="111">
        <f t="shared" si="176"/>
        <v>0</v>
      </c>
      <c r="BO30" s="111">
        <f t="shared" ref="BO30:CG30" si="177">BO25-BO6</f>
        <v>0</v>
      </c>
      <c r="BP30" s="111">
        <f t="shared" si="177"/>
        <v>0</v>
      </c>
      <c r="BQ30" s="111">
        <f t="shared" si="177"/>
        <v>0</v>
      </c>
      <c r="BR30" s="111">
        <f t="shared" si="177"/>
        <v>0</v>
      </c>
      <c r="BS30" s="111">
        <f t="shared" si="177"/>
        <v>0</v>
      </c>
      <c r="BT30" s="111">
        <f t="shared" si="177"/>
        <v>0</v>
      </c>
      <c r="BU30" s="111">
        <f t="shared" si="177"/>
        <v>0</v>
      </c>
      <c r="BV30" s="111">
        <f t="shared" si="177"/>
        <v>0</v>
      </c>
      <c r="BW30" s="111">
        <f t="shared" si="177"/>
        <v>0</v>
      </c>
      <c r="BX30" s="111">
        <f t="shared" si="177"/>
        <v>0</v>
      </c>
      <c r="BY30" s="111">
        <f t="shared" si="177"/>
        <v>0</v>
      </c>
      <c r="BZ30" s="111">
        <f t="shared" si="177"/>
        <v>0</v>
      </c>
      <c r="CA30" s="111">
        <f t="shared" si="177"/>
        <v>0</v>
      </c>
      <c r="CB30" s="111">
        <f t="shared" si="177"/>
        <v>0</v>
      </c>
      <c r="CC30" s="111">
        <f t="shared" si="177"/>
        <v>0</v>
      </c>
      <c r="CD30" s="111">
        <f t="shared" si="177"/>
        <v>0</v>
      </c>
      <c r="CE30" s="111">
        <f t="shared" si="177"/>
        <v>0</v>
      </c>
      <c r="CF30" s="111">
        <f t="shared" si="177"/>
        <v>0</v>
      </c>
      <c r="CG30" s="111">
        <f t="shared" si="177"/>
        <v>0</v>
      </c>
      <c r="CH30" s="188">
        <f t="shared" si="173"/>
        <v>0</v>
      </c>
    </row>
  </sheetData>
  <sheetProtection algorithmName="SHA-512" hashValue="hZ6qP7Q5ogKbgP0DWQrxvOCXyqSLrITwbCDoc2lHXw2iUPeTOzEZahj8NVGcMd7AyqmoUJw9tQBsG1qhKBfORA==" saltValue="+A1ENfcKOnjhLhvLcx5Mw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64BC-55A1-4750-8DA6-B392593274E1}">
  <dimension ref="B4:C5"/>
  <sheetViews>
    <sheetView workbookViewId="0"/>
  </sheetViews>
  <sheetFormatPr defaultRowHeight="12" x14ac:dyDescent="0.15"/>
  <cols>
    <col min="2" max="2" width="23.5546875" bestFit="1" customWidth="1"/>
  </cols>
  <sheetData>
    <row r="4" spans="2:3" x14ac:dyDescent="0.15">
      <c r="B4" t="s">
        <v>136</v>
      </c>
      <c r="C4">
        <f>4*12</f>
        <v>48</v>
      </c>
    </row>
    <row r="5" spans="2:3" x14ac:dyDescent="0.15">
      <c r="B5" t="s">
        <v>137</v>
      </c>
      <c r="C5">
        <f>2*12</f>
        <v>24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入力</vt:lpstr>
      <vt:lpstr>ライフプラン表</vt:lpstr>
      <vt:lpstr>→操作しない→</vt:lpstr>
      <vt:lpstr>年収</vt:lpstr>
      <vt:lpstr>育休時短勤務</vt:lpstr>
      <vt:lpstr>基本生活費</vt:lpstr>
      <vt:lpstr>交際費</vt:lpstr>
      <vt:lpstr>住居費</vt:lpstr>
      <vt:lpstr>保険料</vt:lpstr>
      <vt:lpstr>車維持費</vt:lpstr>
      <vt:lpstr>教育費</vt:lpstr>
      <vt:lpstr>家電</vt:lpstr>
      <vt:lpstr>娯楽</vt:lpstr>
      <vt:lpstr>ライフプラン表!Print_Area</vt:lpstr>
      <vt:lpstr>入力!Print_Area</vt:lpstr>
    </vt:vector>
  </TitlesOfParts>
  <Company>Life Design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みなさん</dc:creator>
  <cp:lastModifiedBy>R758</cp:lastModifiedBy>
  <cp:lastPrinted>2026-01-13T06:34:01Z</cp:lastPrinted>
  <dcterms:created xsi:type="dcterms:W3CDTF">2007-06-14T08:27:36Z</dcterms:created>
  <dcterms:modified xsi:type="dcterms:W3CDTF">2026-06-08T04:22:10Z</dcterms:modified>
</cp:coreProperties>
</file>